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465\"/>
    </mc:Choice>
  </mc:AlternateContent>
  <xr:revisionPtr revIDLastSave="0" documentId="13_ncr:1_{B154C89E-7091-4A92-A030-873CBA77BD31}" xr6:coauthVersionLast="47" xr6:coauthVersionMax="47" xr10:uidLastSave="{00000000-0000-0000-0000-000000000000}"/>
  <bookViews>
    <workbookView xWindow="0" yWindow="1440" windowWidth="17640" windowHeight="11280" tabRatio="796" xr2:uid="{00000000-000D-0000-FFFF-FFFF00000000}"/>
  </bookViews>
  <sheets>
    <sheet name="Сводка затрат" sheetId="1" r:id="rId1"/>
    <sheet name="ССР" sheetId="2" r:id="rId2"/>
    <sheet name="ОСР 107-02-01" sheetId="3" r:id="rId3"/>
    <sheet name="ОСР 107-07-01" sheetId="4" r:id="rId4"/>
    <sheet name="ОСР 12-01" sheetId="5" r:id="rId5"/>
    <sheet name="ОСР 107-02-01(1)" sheetId="6" r:id="rId6"/>
    <sheet name="ОСР 107-07-01(1)" sheetId="7" r:id="rId7"/>
    <sheet name="Источники ЦИ" sheetId="8" r:id="rId8"/>
    <sheet name="Цена МАТ и ОБ по ТКП" sheetId="9" r:id="rId9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72" i="2" l="1"/>
  <c r="G72" i="2"/>
  <c r="F72" i="2"/>
  <c r="E72" i="2"/>
  <c r="D72" i="2"/>
  <c r="H71" i="2"/>
  <c r="G71" i="2"/>
  <c r="F71" i="2"/>
  <c r="E71" i="2"/>
  <c r="D71" i="2"/>
  <c r="H70" i="2"/>
  <c r="G70" i="2"/>
  <c r="F70" i="2"/>
  <c r="E70" i="2"/>
  <c r="D70" i="2"/>
  <c r="H68" i="2"/>
  <c r="G68" i="2"/>
  <c r="F68" i="2"/>
  <c r="E68" i="2"/>
  <c r="D68" i="2"/>
  <c r="H67" i="2"/>
  <c r="G67" i="2"/>
  <c r="F67" i="2"/>
  <c r="E67" i="2"/>
  <c r="D67" i="2"/>
  <c r="H66" i="2"/>
  <c r="G66" i="2"/>
  <c r="F66" i="2"/>
  <c r="E66" i="2"/>
  <c r="D66" i="2"/>
  <c r="H59" i="2"/>
  <c r="G59" i="2"/>
  <c r="F59" i="2"/>
  <c r="E59" i="2"/>
  <c r="D59" i="2"/>
  <c r="H58" i="2"/>
  <c r="H42" i="2"/>
  <c r="G42" i="2"/>
  <c r="F42" i="2"/>
  <c r="E42" i="2"/>
  <c r="D42" i="2"/>
  <c r="H41" i="2"/>
  <c r="H39" i="2"/>
  <c r="G39" i="2"/>
  <c r="F39" i="2"/>
  <c r="E39" i="2"/>
  <c r="D39" i="2"/>
  <c r="H38" i="2"/>
  <c r="H36" i="2"/>
  <c r="G36" i="2"/>
  <c r="F36" i="2"/>
  <c r="E36" i="2"/>
  <c r="D36" i="2"/>
  <c r="H35" i="2"/>
  <c r="H33" i="2"/>
  <c r="G33" i="2"/>
  <c r="F33" i="2"/>
  <c r="E33" i="2"/>
  <c r="D33" i="2"/>
  <c r="H32" i="2"/>
  <c r="H30" i="2"/>
  <c r="G30" i="2"/>
  <c r="F30" i="2"/>
  <c r="E30" i="2"/>
  <c r="D30" i="2"/>
  <c r="H29" i="2"/>
  <c r="H23" i="2"/>
  <c r="G23" i="2"/>
  <c r="F23" i="2"/>
  <c r="E23" i="2"/>
  <c r="D23" i="2"/>
  <c r="H22" i="2"/>
  <c r="C42" i="1"/>
  <c r="C40" i="1"/>
  <c r="C39" i="1"/>
  <c r="I38" i="1"/>
  <c r="C38" i="1"/>
  <c r="I37" i="1"/>
  <c r="C37" i="1"/>
  <c r="I36" i="1"/>
  <c r="C36" i="1"/>
  <c r="I35" i="1"/>
  <c r="C35" i="1"/>
  <c r="I34" i="1"/>
  <c r="C32" i="1"/>
  <c r="C31" i="1"/>
  <c r="C30" i="1"/>
</calcChain>
</file>

<file path=xl/sharedStrings.xml><?xml version="1.0" encoding="utf-8"?>
<sst xmlns="http://schemas.openxmlformats.org/spreadsheetml/2006/main" count="289" uniqueCount="142">
  <si>
    <t>СВОДКА ЗАТРАТ</t>
  </si>
  <si>
    <t>P_0465</t>
  </si>
  <si>
    <t>(идентификатор инвестиционного проекта)</t>
  </si>
  <si>
    <t>Реконструкция ВЛ-0,4 кВ Ф-10 ПС 35/6 кВ Октябрьск от КТП- 6/0,4/2/400 кВА (протяженностью 4,6 км), установка приборов учета (145 т.у.)</t>
  </si>
  <si>
    <t>(наименование стройки)</t>
  </si>
  <si>
    <t>№ п/п</t>
  </si>
  <si>
    <t>Наименование затрат</t>
  </si>
  <si>
    <t>Объектов производственного назначения, тыс. руб.</t>
  </si>
  <si>
    <t>2026 год</t>
  </si>
  <si>
    <t>Сметная стоимость:</t>
  </si>
  <si>
    <t>Письмо Минэкономразвития РФ № 35132-ПК/Д03и от 02.10.2024</t>
  </si>
  <si>
    <t>1.1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</si>
  <si>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</si>
  <si>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</si>
  <si>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</si>
  <si>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</si>
  <si>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>1.2</t>
  </si>
  <si>
    <t xml:space="preserve">  оборудования</t>
  </si>
  <si>
    <t>1.3</t>
  </si>
  <si>
    <t xml:space="preserve">  прочих затрат</t>
  </si>
  <si>
    <t>Сметная стоимость всего, в том числе:</t>
  </si>
  <si>
    <t>2.1</t>
  </si>
  <si>
    <t xml:space="preserve">  НДС (20%)</t>
  </si>
  <si>
    <t>Итого, сметная стоимость в прогнозном уровне цен*)</t>
  </si>
  <si>
    <t>2027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</si>
  <si>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</si>
  <si>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</si>
  <si>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</si>
  <si>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</si>
  <si>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</si>
  <si>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</si>
  <si>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</si>
  <si>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</si>
  <si>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</si>
  <si>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</si>
  <si>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</si>
  <si>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</si>
  <si>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</si>
  <si>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</si>
  <si>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</si>
  <si>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ОСР-107-02-01</t>
  </si>
  <si>
    <t>Реконструкция ВЛ одноцепная</t>
  </si>
  <si>
    <t>"Реконструкция ВЛ-0,4 кВ от КТП Пер 719/2х630 кВА" Сызранский район Самарская область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</si>
  <si>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</si>
  <si>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</si>
  <si>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</si>
  <si>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</si>
  <si>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</si>
  <si>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</si>
  <si>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</si>
  <si>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</si>
  <si>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</si>
  <si>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</si>
  <si>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</si>
  <si>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</si>
  <si>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</si>
  <si>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 19.06.2020 Пр.1 п.39.2</t>
  </si>
  <si>
    <t>Затраты на строительство титульных ВЗиС,исп.при опред.сметной стоим. строительства ОКС 2,5%*0,8= 2%</t>
  </si>
  <si>
    <t>Итого по Главе 8</t>
  </si>
  <si>
    <t>Итого по Главам 1-8</t>
  </si>
  <si>
    <t>Глава 9. Прочие работы и затраты</t>
  </si>
  <si>
    <t>ОСР-107-09-01</t>
  </si>
  <si>
    <t>325/пр 25.05.2021 Пр.1 п.50 Пр.4 п.67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</si>
  <si>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</si>
  <si>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</si>
  <si>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</si>
  <si>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Перебазировка спецтехники</t>
  </si>
  <si>
    <t>Командировочные расходы</t>
  </si>
  <si>
    <t>ПНР "Реконструкция ВЛ-0,4 кВ от КТП Пер 719/2х630 кВА" Сызранский район Самарская область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</si>
  <si>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</si>
  <si>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</si>
  <si>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</si>
  <si>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</si>
  <si>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</si>
  <si>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</si>
  <si>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ОСР-107-12-01</t>
  </si>
  <si>
    <t>Проектные работы и изыскательские работы</t>
  </si>
  <si>
    <t>Итого по Главе 12</t>
  </si>
  <si>
    <t>Итого по Главам 1-12</t>
  </si>
  <si>
    <t>Непредвиденные затраты</t>
  </si>
  <si>
    <t>Приказ от 4.08.2020 № 421/пр п.179б</t>
  </si>
  <si>
    <t>Непредвиденные затраты для объектов капитального строительства производственного назначения, линейных объектов - 3%</t>
  </si>
  <si>
    <t>Итого "Непредвиденные затраты"</t>
  </si>
  <si>
    <t>Итого с учетом "Непредвиденные затраты"</t>
  </si>
  <si>
    <t>Налоги и обязательные платежи</t>
  </si>
  <si>
    <t>№ 303-ФЗ от 3.08.2018</t>
  </si>
  <si>
    <t>НДС - 20%</t>
  </si>
  <si>
    <t>Итого "Налоги и обязательные платежи"</t>
  </si>
  <si>
    <t>Итого по сводному расчету</t>
  </si>
  <si>
    <t>Форма № 3</t>
  </si>
  <si>
    <t>Наименование стройки</t>
  </si>
  <si>
    <t>ОБЪЕКТНЫЙ СМЕТНЫЙ РАСЧЕТ № ОСР 107-02-01</t>
  </si>
  <si>
    <t>Наименование сметы</t>
  </si>
  <si>
    <t>Реконструкция ВЛ-0,4 кВ от КТП Пер 719/2х630 кВА Сызранский район Самарская область</t>
  </si>
  <si>
    <t>Наименование локальных сметных расчетов (смет), затрат</t>
  </si>
  <si>
    <t>ЛС-107-01</t>
  </si>
  <si>
    <t>Итого</t>
  </si>
  <si>
    <t>ОБЪЕКТНЫЙ СМЕТНЫЙ РАСЧЕТ № ОСР 107-07-01</t>
  </si>
  <si>
    <t>ЛС-107-09-01</t>
  </si>
  <si>
    <t>ПНР ВЛИ-0,4 кВ</t>
  </si>
  <si>
    <t>ОБЪЕКТНЫЙ СМЕТНЫЙ РАСЧЕТ № ОСР 12-01</t>
  </si>
  <si>
    <t>Проектные работы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</si>
  <si>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</si>
  <si>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ЛС-107-02</t>
  </si>
  <si>
    <t>Коммерческий учет</t>
  </si>
  <si>
    <t>ЛС-107-09-02</t>
  </si>
  <si>
    <t>ПНР КУ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</si>
  <si>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</si>
  <si>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</si>
  <si>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</si>
  <si>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</si>
  <si>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</si>
  <si>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</si>
  <si>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</si>
  <si>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</si>
  <si>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107-02-01</t>
  </si>
  <si>
    <t>Строительные работы</t>
  </si>
  <si>
    <t>Монтажные работы</t>
  </si>
  <si>
    <t>Оборудование</t>
  </si>
  <si>
    <t>Прочие</t>
  </si>
  <si>
    <t>км</t>
  </si>
  <si>
    <t>Установка нескольких трехфазных приборов учета в существующем шкафу с организацией связи по радиоинтерфейсу 0.4 кВ</t>
  </si>
  <si>
    <t>шт</t>
  </si>
  <si>
    <t>ОСР 107-07-01</t>
  </si>
  <si>
    <t>ОСР 12-01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</si>
  <si>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</si>
  <si>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</si>
  <si>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</si>
  <si>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</si>
  <si>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</si>
  <si>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</si>
  <si>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</si>
  <si>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</si>
  <si>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</si>
  <si>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</si>
  <si>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</si>
  <si>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Стойка ж/б СВ110-5</t>
  </si>
  <si>
    <t>Стойка ж/б СВ95-3</t>
  </si>
  <si>
    <t>Стойка ж/б СНЦс-5,1-11,5</t>
  </si>
  <si>
    <t>Провод самонесущий изолированный СИП-2 3х95+1х95+1х25</t>
  </si>
  <si>
    <t>ФСБЦ-21.2.01.01-0038</t>
  </si>
  <si>
    <t>Однофазный Split-счётчик электроэнергии, класс точности 1,непосредственного включения U=220В, 5(80)А, с кронштейном AD11S.M1.1-FL-R (1-3-1)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</si>
</sst>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_-* #\ ##0.00_-;\-* #\ ##0.00_-;_-* &quot;-&quot;??_-;_-@_-"/>
    <numFmt numFmtId="168" formatCode="#\ ##0.00"/>
    <numFmt numFmtId="169" formatCode="#\ ##0"/>
    <numFmt numFmtId="170" formatCode="_-* #\ ##0.00000\ _₽_-;\-* #\ ##0.00000\ _₽_-;_-* &quot;-&quot;?????\ _₽_-;_-@_-"/>
    <numFmt numFmtId="171" formatCode="###\ ###\ ###\ ##0.00"/>
    <numFmt numFmtId="172" formatCode="#\ ##0.00000"/>
    <numFmt numFmtId="173" formatCode="_-* #\ ##0.00\ _₽_-;\-* #\ ##0.00\ _₽_-;_-* &quot;-&quot;??\ _₽_-;_-@_-"/>
    <numFmt numFmtId="174" formatCode="_-* #\ ##0.00000\ _₽_-;\-* #\ ##0.00000\ _₽_-;_-* &quot;-&quot;??\ _₽_-;_-@_-"/>
    <numFmt numFmtId="175" formatCode="_-* #\ ##0.0000\ _₽_-;\-* #\ ##0.0000\ _₽_-;_-* &quot;-&quot;??\ _₽_-;_-@_-"/>
    <numFmt numFmtId="176" formatCode="_-* #\ ##0.0_-;\-* #\ ##0.0_-;_-* &quot;-&quot;??_-;_-@_-"/>
    <numFmt numFmtId="177" formatCode="_-* #\ ##0.00\ _₽_-;\-* #\ ##0.00\ _₽_-;_-* &quot;-&quot;?????\ _₽_-;_-@_-"/>
    <numFmt numFmtId="178" formatCode="#\ ##0.000000"/>
    <numFmt numFmtId="179" formatCode="_-* #\ ##0.00000000_-;\-* #\ ##0.00000000_-;_-* &quot;-&quot;??_-;_-@_-"/>
    <numFmt numFmtId="183" formatCode="0.0000"/>
  </numFmts>
  <fonts count="19">
    <font>
      <sz val="11"/>
      <color rgb="FF000000"/>
      <name val="Calibri"/>
      <charset val="134"/>
      <scheme val="minor"/>
    </font>
    <font>
      <sz val="11"/>
      <color rgb="FF000000"/>
      <name val="Times New Roman"/>
      <charset val="134"/>
    </font>
    <font>
      <b/>
      <sz val="11"/>
      <color rgb="FF000000"/>
      <name val="Times New Roman"/>
      <charset val="134"/>
    </font>
    <font>
      <sz val="12"/>
      <color rgb="FF000000"/>
      <name val="Times New Roman"/>
      <charset val="134"/>
    </font>
    <font>
      <sz val="14"/>
      <color rgb="FF000000"/>
      <name val="Times New Roman"/>
      <charset val="134"/>
    </font>
    <font>
      <b/>
      <sz val="20"/>
      <color rgb="FF000000"/>
      <name val="Times New Roman"/>
      <charset val="134"/>
    </font>
    <font>
      <b/>
      <sz val="14"/>
      <color rgb="FF000000"/>
      <name val="Times New Roman"/>
      <charset val="134"/>
    </font>
    <font>
      <i/>
      <sz val="14"/>
      <color rgb="FF000000"/>
      <name val="Times New Roman"/>
      <charset val="134"/>
    </font>
    <font>
      <sz val="12"/>
      <color rgb="FF000000"/>
      <name val="Times New Roman"/>
      <charset val="204"/>
    </font>
    <font>
      <sz val="12"/>
      <color rgb="FFFF0000"/>
      <name val="Times New Roman"/>
      <charset val="204"/>
    </font>
    <font>
      <sz val="11"/>
      <color rgb="FF000000"/>
      <name val="Arial"/>
      <charset val="204"/>
    </font>
    <font>
      <b/>
      <sz val="12"/>
      <color rgb="FF000000"/>
      <name val="Times New Roman"/>
      <charset val="204"/>
    </font>
    <font>
      <i/>
      <sz val="12"/>
      <color rgb="FF000000"/>
      <name val="Times New Roman"/>
      <charset val="204"/>
    </font>
    <font>
      <sz val="16"/>
      <color rgb="FF000000"/>
      <name val="Times New Roman"/>
      <charset val="204"/>
    </font>
    <font>
      <sz val="12"/>
      <name val="Times New Roman"/>
      <charset val="204"/>
    </font>
    <font>
      <b/>
      <sz val="12"/>
      <name val="Times New Roman"/>
      <charset val="204"/>
    </font>
    <font>
      <sz val="12"/>
      <color theme="0"/>
      <name val="Times New Roman"/>
      <charset val="204"/>
    </font>
    <font>
      <sz val="11"/>
      <color rgb="FF000000"/>
      <name val="Calibri"/>
      <charset val="204"/>
      <scheme val="minor"/>
    </font>
    <font>
      <sz val="11"/>
      <name val="Arial"/>
      <charset val="134"/>
    </font>
  </fonts>
  <fills count="4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5">
    <xf numFmtId="0" fontId="0" fillId="0" borderId="0"/>
    <xf numFmtId="164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0" fontId="18" fillId="0" borderId="0"/>
    <xf numFmtId="0" fontId="18" fillId="0" borderId="0"/>
  </cellStyleXfs>
  <cellXfs count="107">
    <xf numFmtId="0" fontId="0" fillId="0" borderId="0" xfId="0"/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168" fontId="4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/>
    <xf numFmtId="0" fontId="11" fillId="0" borderId="0" xfId="0" applyFont="1" applyAlignment="1">
      <alignment horizontal="right" vertical="center"/>
    </xf>
    <xf numFmtId="0" fontId="8" fillId="0" borderId="0" xfId="0" applyFont="1" applyAlignment="1">
      <alignment horizontal="left" vertical="center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49" fontId="11" fillId="0" borderId="0" xfId="0" applyNumberFormat="1" applyFont="1" applyAlignment="1">
      <alignment horizontal="center" vertical="center"/>
    </xf>
    <xf numFmtId="0" fontId="8" fillId="0" borderId="2" xfId="0" applyFont="1" applyBorder="1" applyAlignment="1">
      <alignment vertical="center" wrapText="1"/>
    </xf>
    <xf numFmtId="0" fontId="8" fillId="0" borderId="0" xfId="0" applyFont="1" applyAlignment="1">
      <alignment horizontal="right" vertical="center"/>
    </xf>
    <xf numFmtId="0" fontId="8" fillId="0" borderId="1" xfId="0" applyFont="1" applyBorder="1" applyAlignment="1">
      <alignment horizontal="center" vertical="center" wrapText="1"/>
    </xf>
    <xf numFmtId="169" fontId="8" fillId="0" borderId="1" xfId="0" applyNumberFormat="1" applyFont="1" applyBorder="1" applyAlignment="1">
      <alignment horizontal="center" vertical="center" wrapText="1"/>
    </xf>
    <xf numFmtId="2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170" fontId="8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2" fontId="8" fillId="0" borderId="0" xfId="0" applyNumberFormat="1" applyFont="1" applyAlignment="1">
      <alignment vertical="center"/>
    </xf>
    <xf numFmtId="0" fontId="12" fillId="0" borderId="0" xfId="0" applyFont="1" applyAlignment="1">
      <alignment vertical="center"/>
    </xf>
    <xf numFmtId="168" fontId="11" fillId="0" borderId="0" xfId="0" applyNumberFormat="1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 wrapText="1"/>
    </xf>
    <xf numFmtId="168" fontId="11" fillId="0" borderId="1" xfId="0" applyNumberFormat="1" applyFont="1" applyBorder="1" applyAlignment="1">
      <alignment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171" fontId="8" fillId="0" borderId="1" xfId="0" applyNumberFormat="1" applyFont="1" applyBorder="1" applyAlignment="1">
      <alignment vertical="center" wrapText="1"/>
    </xf>
    <xf numFmtId="164" fontId="8" fillId="0" borderId="1" xfId="0" applyNumberFormat="1" applyFont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2" fillId="0" borderId="1" xfId="0" applyFont="1" applyBorder="1" applyAlignment="1">
      <alignment horizontal="center" vertical="center" wrapText="1"/>
    </xf>
    <xf numFmtId="171" fontId="12" fillId="0" borderId="1" xfId="0" applyNumberFormat="1" applyFont="1" applyBorder="1" applyAlignment="1">
      <alignment vertical="center" wrapText="1"/>
    </xf>
    <xf numFmtId="168" fontId="8" fillId="0" borderId="1" xfId="0" applyNumberFormat="1" applyFont="1" applyBorder="1" applyAlignment="1">
      <alignment vertical="center" wrapText="1"/>
    </xf>
    <xf numFmtId="0" fontId="8" fillId="0" borderId="1" xfId="0" applyFont="1" applyBorder="1" applyAlignment="1">
      <alignment horizontal="left" vertical="center" wrapText="1"/>
    </xf>
    <xf numFmtId="172" fontId="11" fillId="0" borderId="0" xfId="0" applyNumberFormat="1" applyFont="1" applyAlignment="1">
      <alignment horizontal="left" vertical="center"/>
    </xf>
    <xf numFmtId="0" fontId="14" fillId="0" borderId="1" xfId="3" applyFont="1" applyBorder="1" applyAlignment="1">
      <alignment horizontal="center" vertical="center" wrapText="1"/>
    </xf>
    <xf numFmtId="0" fontId="9" fillId="0" borderId="0" xfId="4" applyFont="1" applyAlignment="1">
      <alignment vertical="center"/>
    </xf>
    <xf numFmtId="0" fontId="14" fillId="0" borderId="0" xfId="4" applyFont="1" applyAlignment="1">
      <alignment vertical="center"/>
    </xf>
    <xf numFmtId="0" fontId="14" fillId="0" borderId="1" xfId="3" applyFont="1" applyBorder="1" applyAlignment="1">
      <alignment horizontal="left" vertical="center" wrapText="1"/>
    </xf>
    <xf numFmtId="168" fontId="14" fillId="0" borderId="1" xfId="3" applyNumberFormat="1" applyFont="1" applyBorder="1" applyAlignment="1">
      <alignment horizontal="center" vertical="center" wrapText="1"/>
    </xf>
    <xf numFmtId="49" fontId="14" fillId="0" borderId="1" xfId="3" applyNumberFormat="1" applyFont="1" applyBorder="1" applyAlignment="1">
      <alignment horizontal="center" vertical="center" wrapText="1"/>
    </xf>
    <xf numFmtId="173" fontId="14" fillId="0" borderId="1" xfId="3" applyNumberFormat="1" applyFont="1" applyBorder="1" applyAlignment="1">
      <alignment vertical="center" wrapText="1"/>
    </xf>
    <xf numFmtId="173" fontId="9" fillId="0" borderId="0" xfId="4" applyNumberFormat="1" applyFont="1" applyAlignment="1">
      <alignment vertical="center"/>
    </xf>
    <xf numFmtId="0" fontId="14" fillId="2" borderId="0" xfId="4" applyFont="1" applyFill="1" applyAlignment="1">
      <alignment horizontal="center" vertical="center" wrapText="1"/>
    </xf>
    <xf numFmtId="0" fontId="14" fillId="2" borderId="0" xfId="4" applyFont="1" applyFill="1" applyAlignment="1">
      <alignment horizontal="right" vertical="center"/>
    </xf>
    <xf numFmtId="2" fontId="0" fillId="3" borderId="0" xfId="0" applyNumberFormat="1" applyFill="1"/>
    <xf numFmtId="164" fontId="14" fillId="0" borderId="1" xfId="1" applyFont="1" applyFill="1" applyBorder="1" applyAlignment="1">
      <alignment vertical="center" wrapText="1"/>
    </xf>
    <xf numFmtId="174" fontId="9" fillId="0" borderId="0" xfId="4" applyNumberFormat="1" applyFont="1" applyAlignment="1">
      <alignment vertical="center"/>
    </xf>
    <xf numFmtId="170" fontId="9" fillId="0" borderId="0" xfId="4" applyNumberFormat="1" applyFont="1" applyAlignment="1">
      <alignment vertical="center"/>
    </xf>
    <xf numFmtId="175" fontId="9" fillId="0" borderId="0" xfId="4" applyNumberFormat="1" applyFont="1" applyAlignment="1">
      <alignment vertical="center"/>
    </xf>
    <xf numFmtId="176" fontId="14" fillId="0" borderId="1" xfId="1" applyNumberFormat="1" applyFont="1" applyFill="1" applyBorder="1" applyAlignment="1">
      <alignment vertical="center" wrapText="1"/>
    </xf>
    <xf numFmtId="177" fontId="16" fillId="0" borderId="0" xfId="4" applyNumberFormat="1" applyFont="1" applyAlignment="1">
      <alignment vertical="center"/>
    </xf>
    <xf numFmtId="10" fontId="9" fillId="0" borderId="0" xfId="2" applyNumberFormat="1" applyFont="1" applyFill="1" applyAlignment="1">
      <alignment vertical="center"/>
    </xf>
    <xf numFmtId="0" fontId="14" fillId="2" borderId="0" xfId="3" applyFont="1" applyFill="1" applyAlignment="1">
      <alignment horizontal="right" vertical="center"/>
    </xf>
    <xf numFmtId="170" fontId="16" fillId="0" borderId="0" xfId="3" applyNumberFormat="1" applyFont="1" applyAlignment="1">
      <alignment horizontal="left" vertical="center"/>
    </xf>
    <xf numFmtId="0" fontId="9" fillId="0" borderId="0" xfId="3" applyFont="1" applyAlignment="1">
      <alignment horizontal="left" vertical="center"/>
    </xf>
    <xf numFmtId="164" fontId="9" fillId="0" borderId="0" xfId="4" applyNumberFormat="1" applyFont="1" applyAlignment="1">
      <alignment vertical="center"/>
    </xf>
    <xf numFmtId="170" fontId="16" fillId="0" borderId="0" xfId="4" applyNumberFormat="1" applyFont="1" applyAlignment="1">
      <alignment vertical="center"/>
    </xf>
    <xf numFmtId="168" fontId="9" fillId="0" borderId="0" xfId="4" applyNumberFormat="1" applyFont="1" applyAlignment="1">
      <alignment vertical="center"/>
    </xf>
    <xf numFmtId="164" fontId="14" fillId="0" borderId="1" xfId="1" applyFont="1" applyFill="1" applyBorder="1" applyAlignment="1">
      <alignment horizontal="center" vertical="center" wrapText="1"/>
    </xf>
    <xf numFmtId="176" fontId="14" fillId="0" borderId="1" xfId="1" applyNumberFormat="1" applyFont="1" applyFill="1" applyBorder="1" applyAlignment="1">
      <alignment horizontal="center" vertical="center" wrapText="1"/>
    </xf>
    <xf numFmtId="0" fontId="16" fillId="0" borderId="0" xfId="4" applyFont="1" applyAlignment="1">
      <alignment vertical="center"/>
    </xf>
    <xf numFmtId="178" fontId="9" fillId="0" borderId="0" xfId="4" applyNumberFormat="1" applyFont="1" applyAlignment="1">
      <alignment vertical="center"/>
    </xf>
    <xf numFmtId="0" fontId="14" fillId="0" borderId="0" xfId="3" applyFont="1" applyAlignment="1">
      <alignment horizontal="left" vertical="center"/>
    </xf>
    <xf numFmtId="177" fontId="9" fillId="0" borderId="0" xfId="4" applyNumberFormat="1" applyFont="1" applyAlignment="1">
      <alignment vertical="center"/>
    </xf>
    <xf numFmtId="2" fontId="14" fillId="2" borderId="0" xfId="4" applyNumberFormat="1" applyFont="1" applyFill="1" applyAlignment="1">
      <alignment horizontal="center" vertical="center"/>
    </xf>
    <xf numFmtId="164" fontId="14" fillId="2" borderId="0" xfId="1" applyFont="1" applyFill="1" applyAlignment="1">
      <alignment horizontal="center" vertical="center"/>
    </xf>
    <xf numFmtId="179" fontId="14" fillId="2" borderId="0" xfId="1" applyNumberFormat="1" applyFont="1" applyFill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3" fillId="0" borderId="2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5" fillId="0" borderId="3" xfId="3" applyFont="1" applyBorder="1" applyAlignment="1">
      <alignment horizontal="center" vertical="center" wrapText="1"/>
    </xf>
    <xf numFmtId="0" fontId="15" fillId="0" borderId="4" xfId="3" applyFont="1" applyBorder="1" applyAlignment="1">
      <alignment horizontal="center" vertical="center" wrapText="1"/>
    </xf>
    <xf numFmtId="0" fontId="15" fillId="0" borderId="5" xfId="3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183" fontId="15" fillId="0" borderId="1" xfId="1" applyNumberFormat="1" applyFont="1" applyFill="1" applyBorder="1" applyAlignment="1">
      <alignment horizontal="left" vertical="center" wrapText="1" indent="17"/>
    </xf>
  </cellXfs>
  <cellStyles count="5">
    <cellStyle name="Normal" xfId="3" xr:uid="{00000000-0005-0000-0000-000031000000}"/>
    <cellStyle name="Обычный" xfId="0" builtinId="0"/>
    <cellStyle name="Обычный 2" xfId="4" xr:uid="{00000000-0005-0000-0000-00003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4"/>
  <sheetViews>
    <sheetView tabSelected="1" topLeftCell="A16" zoomScale="90" zoomScaleNormal="90" workbookViewId="0">
      <selection activeCell="C42" sqref="C42"/>
    </sheetView>
  </sheetViews>
  <sheetFormatPr defaultColWidth="9" defaultRowHeight="14.4"/>
  <cols>
    <col min="1" max="1" width="10.88671875" customWidth="1"/>
    <col min="2" max="2" width="101.44140625" customWidth="1"/>
    <col min="3" max="3" width="35" customWidth="1"/>
    <col min="4" max="4" width="17.6640625" customWidth="1"/>
    <col min="9" max="9" width="24.109375" customWidth="1"/>
  </cols>
  <sheetData>
    <row r="1" spans="1:3" ht="15.75" customHeight="1">
      <c r="A1" s="23"/>
      <c r="B1" s="23"/>
      <c r="C1" s="23"/>
    </row>
    <row r="2" spans="1:3" ht="15.75" customHeight="1">
      <c r="A2" s="24"/>
      <c r="B2" s="24"/>
      <c r="C2" s="24"/>
    </row>
    <row r="3" spans="1:3" ht="15.75" customHeight="1">
      <c r="A3" s="25"/>
      <c r="B3" s="25"/>
      <c r="C3" s="25"/>
    </row>
    <row r="4" spans="1:3" ht="15.75" customHeight="1">
      <c r="A4" s="24"/>
      <c r="B4" s="24"/>
      <c r="C4" s="24"/>
    </row>
    <row r="5" spans="1:3" ht="15.75" customHeight="1">
      <c r="A5" s="24"/>
      <c r="B5" s="24"/>
      <c r="C5" s="24"/>
    </row>
    <row r="6" spans="1:3" ht="15.75" customHeight="1">
      <c r="A6" s="24"/>
      <c r="B6" s="24"/>
      <c r="C6" s="51"/>
    </row>
    <row r="7" spans="1:3" ht="15.75" customHeight="1">
      <c r="A7" s="24"/>
      <c r="B7" s="24"/>
      <c r="C7" s="24"/>
    </row>
    <row r="8" spans="1:3" ht="15.75" customHeight="1">
      <c r="A8" s="25"/>
      <c r="B8" s="25"/>
      <c r="C8" s="25"/>
    </row>
    <row r="9" spans="1:3" ht="15.75" customHeight="1">
      <c r="A9" s="24"/>
      <c r="B9" s="24"/>
      <c r="C9" s="24"/>
    </row>
    <row r="10" spans="1:3" ht="15.75" customHeight="1">
      <c r="A10" s="24"/>
      <c r="B10" s="24"/>
      <c r="C10" s="24"/>
    </row>
    <row r="11" spans="1:3" ht="15.75" customHeight="1">
      <c r="A11" s="24"/>
      <c r="B11" s="24"/>
      <c r="C11" s="24"/>
    </row>
    <row r="12" spans="1:3" ht="15.75" customHeight="1">
      <c r="A12" s="85" t="s">
        <v>0</v>
      </c>
      <c r="B12" s="85"/>
      <c r="C12" s="85"/>
    </row>
    <row r="13" spans="1:3" ht="15.75" customHeight="1">
      <c r="A13" s="24"/>
      <c r="B13" s="24"/>
      <c r="C13" s="24"/>
    </row>
    <row r="14" spans="1:3" ht="15.75" customHeight="1">
      <c r="A14" s="24"/>
      <c r="B14" s="24"/>
      <c r="C14" s="24"/>
    </row>
    <row r="15" spans="1:3" ht="15.75" customHeight="1">
      <c r="A15" s="24"/>
      <c r="B15" s="24"/>
      <c r="C15" s="24"/>
    </row>
    <row r="16" spans="1:3" ht="20.25" customHeight="1">
      <c r="A16" s="86" t="s">
        <v>1</v>
      </c>
      <c r="B16" s="86"/>
      <c r="C16" s="86"/>
    </row>
    <row r="17" spans="1:9" ht="15.75" customHeight="1">
      <c r="A17" s="87" t="s">
        <v>2</v>
      </c>
      <c r="B17" s="87"/>
      <c r="C17" s="87"/>
    </row>
    <row r="18" spans="1:9" ht="15.75" customHeight="1">
      <c r="A18" s="24"/>
      <c r="B18" s="24"/>
      <c r="C18" s="24"/>
    </row>
    <row r="19" spans="1:9" ht="72" customHeight="1">
      <c r="A19" s="88" t="s">
        <v>3</v>
      </c>
      <c r="B19" s="88"/>
      <c r="C19" s="88"/>
    </row>
    <row r="20" spans="1:9" ht="15.75" customHeight="1">
      <c r="A20" s="87" t="s">
        <v>4</v>
      </c>
      <c r="B20" s="87"/>
      <c r="C20" s="87"/>
    </row>
    <row r="21" spans="1:9" ht="15.75" customHeight="1">
      <c r="A21" s="24"/>
      <c r="B21" s="24"/>
      <c r="C21" s="24"/>
    </row>
    <row r="22" spans="1:9" ht="15.75" customHeight="1">
      <c r="A22" s="24"/>
      <c r="B22" s="24"/>
      <c r="C22" s="24"/>
    </row>
    <row r="23" spans="1:9" ht="47.25" customHeight="1">
      <c r="A23" s="52" t="s">
        <v>5</v>
      </c>
      <c r="B23" s="52" t="s">
        <v>6</v>
      </c>
      <c r="C23" s="52" t="s">
        <v>7</v>
      </c>
      <c r="D23" s="53"/>
      <c r="E23" s="53"/>
      <c r="F23" s="53"/>
      <c r="G23" s="54"/>
      <c r="H23" s="54"/>
      <c r="I23" s="54"/>
    </row>
    <row r="24" spans="1:9" ht="15.75" customHeight="1">
      <c r="A24" s="52">
        <v>1</v>
      </c>
      <c r="B24" s="52">
        <v>2</v>
      </c>
      <c r="C24" s="52">
        <v>3</v>
      </c>
      <c r="D24" s="53"/>
      <c r="E24" s="53"/>
      <c r="F24" s="53"/>
      <c r="G24" s="54"/>
      <c r="H24" s="54"/>
      <c r="I24" s="54"/>
    </row>
    <row r="25" spans="1:9" ht="15.75" customHeight="1">
      <c r="A25" s="89" t="s">
        <v>8</v>
      </c>
      <c r="B25" s="90"/>
      <c r="C25" s="91"/>
      <c r="D25" s="53"/>
      <c r="E25" s="53"/>
      <c r="F25" s="53"/>
      <c r="G25" s="54"/>
      <c r="H25" s="54"/>
      <c r="I25" s="54"/>
    </row>
    <row r="26" spans="1:9" ht="15.75" customHeight="1">
      <c r="A26" s="52">
        <v>1</v>
      </c>
      <c r="B26" s="55" t="s">
        <v>9</v>
      </c>
      <c r="C26" s="56"/>
      <c r="D26" s="53"/>
      <c r="E26" s="53"/>
      <c r="F26" s="53"/>
      <c r="G26" s="54"/>
      <c r="H26" s="54" t="s">
        <v>10</v>
      </c>
      <c r="I26" s="54"/>
    </row>
    <row r="27" spans="1:9" ht="15.75" customHeight="1">
      <c r="A27" s="57" t="s">
        <v>11</v>
      </c>
      <c r="B27" s="55" t="s">
        <v>12</v>
      </c>
      <c r="C27" s="58">
        <v>0</v>
      </c>
      <c r="D27" s="59"/>
      <c r="E27" s="59"/>
      <c r="F27" s="59"/>
      <c r="G27" s="60" t="s">
        <v>13</v>
      </c>
      <c r="H27" s="60" t="s">
        <v>14</v>
      </c>
      <c r="I27" s="60" t="s">
        <v>15</v>
      </c>
    </row>
    <row r="28" spans="1:9" ht="15.75" customHeight="1">
      <c r="A28" s="57" t="s">
        <v>16</v>
      </c>
      <c r="B28" s="55" t="s">
        <v>17</v>
      </c>
      <c r="C28" s="58">
        <v>0</v>
      </c>
      <c r="D28" s="59"/>
      <c r="E28" s="59"/>
      <c r="F28" s="59"/>
      <c r="G28" s="61">
        <v>2019</v>
      </c>
      <c r="H28" s="62">
        <v>106.826398641827</v>
      </c>
      <c r="I28" s="82"/>
    </row>
    <row r="29" spans="1:9" ht="15.75" customHeight="1">
      <c r="A29" s="57" t="s">
        <v>18</v>
      </c>
      <c r="B29" s="55" t="s">
        <v>19</v>
      </c>
      <c r="C29" s="63">
        <v>0</v>
      </c>
      <c r="D29" s="59"/>
      <c r="E29" s="59"/>
      <c r="F29" s="59"/>
      <c r="G29" s="61">
        <v>2020</v>
      </c>
      <c r="H29" s="62">
        <v>105.561885224957</v>
      </c>
      <c r="I29" s="82"/>
    </row>
    <row r="30" spans="1:9" ht="15.75" customHeight="1">
      <c r="A30" s="52">
        <v>2</v>
      </c>
      <c r="B30" s="55" t="s">
        <v>20</v>
      </c>
      <c r="C30" s="63">
        <f>C27+C28+C29</f>
        <v>0</v>
      </c>
      <c r="D30" s="64"/>
      <c r="E30" s="65"/>
      <c r="F30" s="66"/>
      <c r="G30" s="61">
        <v>2021</v>
      </c>
      <c r="H30" s="62">
        <v>104.9354</v>
      </c>
      <c r="I30" s="82"/>
    </row>
    <row r="31" spans="1:9" ht="15.75" customHeight="1">
      <c r="A31" s="57" t="s">
        <v>21</v>
      </c>
      <c r="B31" s="55" t="s">
        <v>22</v>
      </c>
      <c r="C31" s="63">
        <f>C30-ROUND(C30/1.2,5)</f>
        <v>0</v>
      </c>
      <c r="D31" s="59"/>
      <c r="E31" s="65"/>
      <c r="F31" s="59"/>
      <c r="G31" s="61">
        <v>2022</v>
      </c>
      <c r="H31" s="62">
        <v>114.63142733059399</v>
      </c>
      <c r="I31" s="83"/>
    </row>
    <row r="32" spans="1:9" ht="15.6">
      <c r="A32" s="52">
        <v>3</v>
      </c>
      <c r="B32" s="55" t="s">
        <v>23</v>
      </c>
      <c r="C32" s="67">
        <f>C30*I36</f>
        <v>0</v>
      </c>
      <c r="D32" s="59"/>
      <c r="E32" s="68"/>
      <c r="F32" s="69"/>
      <c r="G32" s="70">
        <v>2023</v>
      </c>
      <c r="H32" s="62">
        <v>109.096466260827</v>
      </c>
      <c r="I32" s="83"/>
    </row>
    <row r="33" spans="1:9" ht="15.6">
      <c r="A33" s="89" t="s">
        <v>24</v>
      </c>
      <c r="B33" s="90"/>
      <c r="C33" s="91"/>
      <c r="D33" s="53"/>
      <c r="E33" s="71"/>
      <c r="F33" s="72"/>
      <c r="G33" s="61">
        <v>2024</v>
      </c>
      <c r="H33" s="62">
        <v>109.113503262205</v>
      </c>
      <c r="I33" s="83"/>
    </row>
    <row r="34" spans="1:9" ht="15.6">
      <c r="A34" s="52">
        <v>1</v>
      </c>
      <c r="B34" s="55" t="s">
        <v>9</v>
      </c>
      <c r="C34" s="56"/>
      <c r="D34" s="73"/>
      <c r="E34" s="74"/>
      <c r="F34" s="75"/>
      <c r="G34" s="61">
        <v>2025</v>
      </c>
      <c r="H34" s="62">
        <v>107.81631706396399</v>
      </c>
      <c r="I34" s="84">
        <f>(H34+100)/200</f>
        <v>1.0390815853198201</v>
      </c>
    </row>
    <row r="35" spans="1:9" ht="15.6">
      <c r="A35" s="57" t="s">
        <v>11</v>
      </c>
      <c r="B35" s="55" t="s">
        <v>12</v>
      </c>
      <c r="C35" s="76">
        <f>ССР!D72+ССР!E72</f>
        <v>27482.917112503699</v>
      </c>
      <c r="D35" s="59"/>
      <c r="E35" s="74"/>
      <c r="F35" s="59"/>
      <c r="G35" s="61">
        <v>2026</v>
      </c>
      <c r="H35" s="62">
        <v>105.262896868962</v>
      </c>
      <c r="I35" s="84">
        <f>(H35+100)/200*H34/100</f>
        <v>1.1065344785145901</v>
      </c>
    </row>
    <row r="36" spans="1:9" ht="15.6">
      <c r="A36" s="57" t="s">
        <v>16</v>
      </c>
      <c r="B36" s="55" t="s">
        <v>17</v>
      </c>
      <c r="C36" s="76">
        <f>ССР!F72</f>
        <v>0</v>
      </c>
      <c r="D36" s="59"/>
      <c r="E36" s="74"/>
      <c r="F36" s="59"/>
      <c r="G36" s="61">
        <v>2027</v>
      </c>
      <c r="H36" s="62">
        <v>104.420897989339</v>
      </c>
      <c r="I36" s="84">
        <f>(H36+100)/200*H35/100*H34/100</f>
        <v>1.1599922999352299</v>
      </c>
    </row>
    <row r="37" spans="1:9" ht="15.6">
      <c r="A37" s="57" t="s">
        <v>18</v>
      </c>
      <c r="B37" s="55" t="s">
        <v>19</v>
      </c>
      <c r="C37" s="76">
        <f>(ССР!G68)*1.2</f>
        <v>3301.6084161198601</v>
      </c>
      <c r="D37" s="59"/>
      <c r="E37" s="74"/>
      <c r="F37" s="59"/>
      <c r="G37" s="61">
        <v>2028</v>
      </c>
      <c r="H37" s="62">
        <v>104.420897989339</v>
      </c>
      <c r="I37" s="84">
        <f>(H37+100)/200*H36/100*H35/100*H34/100</f>
        <v>1.2112743761995599</v>
      </c>
    </row>
    <row r="38" spans="1:9" ht="15.6">
      <c r="A38" s="52">
        <v>2</v>
      </c>
      <c r="B38" s="55" t="s">
        <v>20</v>
      </c>
      <c r="C38" s="76">
        <f>C35+C36+C37</f>
        <v>30784.525528623599</v>
      </c>
      <c r="D38" s="64"/>
      <c r="E38" s="68"/>
      <c r="F38" s="69"/>
      <c r="G38" s="61">
        <v>2029</v>
      </c>
      <c r="H38" s="62">
        <v>104.420897989339</v>
      </c>
      <c r="I38" s="84">
        <f>(H38+100)/200*H37/100*H36/100*H35/100*H34/100</f>
        <v>1.26482358074235</v>
      </c>
    </row>
    <row r="39" spans="1:9" ht="15.6">
      <c r="A39" s="57" t="s">
        <v>21</v>
      </c>
      <c r="B39" s="55" t="s">
        <v>22</v>
      </c>
      <c r="C39" s="63">
        <f>C38-ROUND(C38/1.2,5)</f>
        <v>5130.7542586235604</v>
      </c>
      <c r="D39" s="59"/>
      <c r="E39" s="74"/>
      <c r="F39" s="59"/>
      <c r="G39" s="53"/>
      <c r="H39" s="53"/>
      <c r="I39" s="53"/>
    </row>
    <row r="40" spans="1:9" ht="15.6">
      <c r="A40" s="52">
        <v>3</v>
      </c>
      <c r="B40" s="55" t="s">
        <v>23</v>
      </c>
      <c r="C40" s="77">
        <f>C38*I36</f>
        <v>35709.812570362803</v>
      </c>
      <c r="D40" s="59"/>
      <c r="E40" s="68"/>
      <c r="F40" s="69"/>
      <c r="G40" s="53"/>
      <c r="H40" s="53"/>
      <c r="I40" s="53"/>
    </row>
    <row r="41" spans="1:9" ht="15.6">
      <c r="A41" s="52"/>
      <c r="B41" s="55"/>
      <c r="C41" s="76"/>
      <c r="D41" s="64"/>
      <c r="E41" s="78"/>
      <c r="F41" s="59"/>
      <c r="G41" s="53"/>
      <c r="H41" s="53"/>
      <c r="I41" s="53"/>
    </row>
    <row r="42" spans="1:9" ht="15.6">
      <c r="A42" s="52"/>
      <c r="B42" s="55" t="s">
        <v>25</v>
      </c>
      <c r="C42" s="106">
        <f>C40+C32</f>
        <v>35709.812570362803</v>
      </c>
      <c r="D42" s="59"/>
      <c r="E42" s="68"/>
      <c r="F42" s="69"/>
      <c r="G42" s="53"/>
      <c r="H42" s="53"/>
      <c r="I42" s="79"/>
    </row>
    <row r="43" spans="1:9" ht="15.6">
      <c r="A43" s="54"/>
      <c r="B43" s="54"/>
      <c r="C43" s="54"/>
      <c r="D43" s="79"/>
      <c r="E43" s="53"/>
      <c r="F43" s="75"/>
      <c r="G43" s="53"/>
      <c r="H43" s="53"/>
      <c r="I43" s="53"/>
    </row>
    <row r="44" spans="1:9" ht="15.6">
      <c r="A44" s="80" t="s">
        <v>26</v>
      </c>
      <c r="B44" s="54"/>
      <c r="C44" s="54"/>
      <c r="D44" s="53"/>
      <c r="E44" s="81"/>
      <c r="F44" s="53"/>
      <c r="G44" s="53"/>
      <c r="H44" s="53"/>
      <c r="I44" s="53"/>
    </row>
  </sheetData>
  <mergeCells count="7">
    <mergeCell ref="A25:C25"/>
    <mergeCell ref="A33:C33"/>
    <mergeCell ref="A12:C12"/>
    <mergeCell ref="A16:C16"/>
    <mergeCell ref="A17:C17"/>
    <mergeCell ref="A19:C19"/>
    <mergeCell ref="A20:C20"/>
  </mergeCells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2"/>
  <sheetViews>
    <sheetView zoomScale="90" zoomScaleNormal="90" workbookViewId="0">
      <selection activeCell="A13" sqref="A13:H13"/>
    </sheetView>
  </sheetViews>
  <sheetFormatPr defaultColWidth="8.88671875" defaultRowHeight="15.6"/>
  <cols>
    <col min="1" max="1" width="10.88671875" style="20" customWidth="1"/>
    <col min="2" max="2" width="66.33203125" style="20" customWidth="1"/>
    <col min="3" max="3" width="66.6640625" style="20" customWidth="1"/>
    <col min="4" max="4" width="21.88671875" style="20" customWidth="1"/>
    <col min="5" max="5" width="21.109375" style="20" customWidth="1"/>
    <col min="6" max="6" width="23" style="20" customWidth="1"/>
    <col min="7" max="7" width="16.6640625" style="20" customWidth="1"/>
    <col min="8" max="8" width="17.44140625" style="20" customWidth="1"/>
    <col min="9" max="9" width="8.88671875" style="20"/>
  </cols>
  <sheetData>
    <row r="1" spans="1:8">
      <c r="A1" s="23"/>
      <c r="B1" s="23"/>
      <c r="C1" s="23"/>
      <c r="D1" s="23"/>
      <c r="E1" s="23"/>
      <c r="F1" s="23"/>
      <c r="G1" s="23"/>
      <c r="H1" s="23"/>
    </row>
    <row r="2" spans="1:8">
      <c r="A2" s="24"/>
      <c r="B2" s="24"/>
      <c r="C2" s="24"/>
      <c r="D2" s="24"/>
      <c r="E2" s="24"/>
      <c r="F2" s="24"/>
      <c r="G2" s="24"/>
      <c r="H2" s="24"/>
    </row>
    <row r="3" spans="1:8">
      <c r="A3" s="25"/>
      <c r="B3" s="25"/>
      <c r="C3" s="25"/>
      <c r="E3" s="25"/>
      <c r="F3" s="25"/>
      <c r="G3" s="25"/>
      <c r="H3" s="25"/>
    </row>
    <row r="4" spans="1:8">
      <c r="A4" s="24"/>
      <c r="B4" s="24"/>
      <c r="C4" s="24"/>
      <c r="D4" s="24"/>
      <c r="E4" s="24"/>
      <c r="F4" s="24"/>
      <c r="G4" s="24"/>
      <c r="H4" s="24"/>
    </row>
    <row r="5" spans="1:8">
      <c r="A5" s="24"/>
      <c r="B5" s="24"/>
      <c r="C5" s="24"/>
      <c r="D5" s="24"/>
      <c r="E5" s="24"/>
      <c r="F5" s="24"/>
      <c r="G5" s="24"/>
      <c r="H5" s="24"/>
    </row>
    <row r="6" spans="1:8">
      <c r="A6" s="24"/>
      <c r="B6" s="24"/>
      <c r="C6" s="38"/>
      <c r="D6" s="24"/>
      <c r="E6" s="24"/>
      <c r="F6" s="24"/>
      <c r="G6" s="24"/>
      <c r="H6" s="24"/>
    </row>
    <row r="7" spans="1:8">
      <c r="A7" s="24"/>
      <c r="B7" s="24"/>
      <c r="C7" s="24"/>
      <c r="D7" s="24"/>
      <c r="E7" s="24"/>
      <c r="F7" s="24"/>
      <c r="G7" s="24"/>
      <c r="H7" s="24"/>
    </row>
    <row r="8" spans="1:8">
      <c r="A8" s="25"/>
      <c r="B8" s="25"/>
      <c r="C8" s="25"/>
      <c r="E8" s="25"/>
      <c r="F8" s="25"/>
      <c r="G8" s="25"/>
      <c r="H8" s="25"/>
    </row>
    <row r="9" spans="1:8">
      <c r="A9" s="24"/>
      <c r="B9" s="24"/>
      <c r="C9" s="24"/>
      <c r="D9" s="24"/>
      <c r="E9" s="24"/>
      <c r="F9" s="24"/>
      <c r="G9" s="24"/>
      <c r="H9" s="24"/>
    </row>
    <row r="10" spans="1:8">
      <c r="A10" s="24"/>
      <c r="B10" s="24"/>
      <c r="C10" s="24"/>
      <c r="D10" s="24"/>
      <c r="E10" s="24"/>
      <c r="F10" s="24"/>
      <c r="G10" s="24"/>
      <c r="H10" s="24"/>
    </row>
    <row r="11" spans="1:8">
      <c r="A11" s="26"/>
      <c r="B11" s="26"/>
      <c r="C11" s="39" t="s">
        <v>27</v>
      </c>
      <c r="E11" s="26"/>
      <c r="F11" s="26"/>
      <c r="G11" s="26"/>
      <c r="H11" s="26"/>
    </row>
    <row r="12" spans="1:8">
      <c r="A12" s="24"/>
      <c r="B12" s="24"/>
      <c r="C12" s="24"/>
      <c r="D12" s="24"/>
      <c r="E12" s="24"/>
      <c r="F12" s="24"/>
      <c r="G12" s="24"/>
      <c r="H12" s="24"/>
    </row>
    <row r="13" spans="1:8" ht="78.75" customHeight="1">
      <c r="A13" s="88" t="s">
        <v>3</v>
      </c>
      <c r="B13" s="88"/>
      <c r="C13" s="88"/>
      <c r="D13" s="88"/>
      <c r="E13" s="88"/>
      <c r="F13" s="88"/>
      <c r="G13" s="88"/>
      <c r="H13" s="88"/>
    </row>
    <row r="14" spans="1:8">
      <c r="A14" s="37"/>
      <c r="B14" s="37"/>
      <c r="C14" s="25" t="s">
        <v>4</v>
      </c>
      <c r="E14" s="37"/>
      <c r="F14" s="37"/>
      <c r="G14" s="37"/>
      <c r="H14" s="37"/>
    </row>
    <row r="15" spans="1:8">
      <c r="A15" s="24"/>
      <c r="B15" s="24"/>
      <c r="C15" s="24"/>
      <c r="D15" s="24"/>
      <c r="E15" s="40"/>
      <c r="F15" s="24"/>
      <c r="G15" s="24"/>
      <c r="H15" s="24"/>
    </row>
    <row r="16" spans="1:8">
      <c r="A16" s="24" t="s">
        <v>28</v>
      </c>
      <c r="B16" s="24"/>
      <c r="C16" s="24"/>
      <c r="D16" s="24"/>
      <c r="E16" s="24"/>
      <c r="F16" s="24"/>
      <c r="G16" s="24"/>
      <c r="H16" s="29"/>
    </row>
    <row r="17" spans="1:8">
      <c r="A17" s="24"/>
      <c r="B17" s="24"/>
      <c r="C17" s="24"/>
      <c r="D17" s="24"/>
      <c r="E17" s="24"/>
      <c r="F17" s="24"/>
      <c r="G17" s="24"/>
      <c r="H17" s="24"/>
    </row>
    <row r="18" spans="1:8" ht="36" customHeight="1">
      <c r="A18" s="95" t="s">
        <v>5</v>
      </c>
      <c r="B18" s="95" t="s">
        <v>29</v>
      </c>
      <c r="C18" s="95" t="s">
        <v>30</v>
      </c>
      <c r="D18" s="92" t="s">
        <v>31</v>
      </c>
      <c r="E18" s="93"/>
      <c r="F18" s="93"/>
      <c r="G18" s="93"/>
      <c r="H18" s="94"/>
    </row>
    <row r="19" spans="1:8" ht="94.5" customHeight="1">
      <c r="A19" s="95"/>
      <c r="B19" s="95"/>
      <c r="C19" s="95"/>
      <c r="D19" s="30" t="s">
        <v>32</v>
      </c>
      <c r="E19" s="30" t="s">
        <v>33</v>
      </c>
      <c r="F19" s="30" t="s">
        <v>34</v>
      </c>
      <c r="G19" s="30" t="s">
        <v>35</v>
      </c>
      <c r="H19" s="30" t="s">
        <v>36</v>
      </c>
    </row>
    <row r="20" spans="1:8">
      <c r="A20" s="30">
        <v>1</v>
      </c>
      <c r="B20" s="30">
        <v>2</v>
      </c>
      <c r="C20" s="31">
        <v>3</v>
      </c>
      <c r="D20" s="30">
        <v>4</v>
      </c>
      <c r="E20" s="30">
        <v>5</v>
      </c>
      <c r="F20" s="30">
        <v>6</v>
      </c>
      <c r="G20" s="30">
        <v>7</v>
      </c>
      <c r="H20" s="30">
        <v>8</v>
      </c>
    </row>
    <row r="21" spans="1:8">
      <c r="A21" s="41"/>
      <c r="B21" s="35"/>
      <c r="C21" s="42" t="s">
        <v>37</v>
      </c>
      <c r="D21" s="43"/>
      <c r="E21" s="43"/>
      <c r="F21" s="43"/>
      <c r="G21" s="43"/>
      <c r="H21" s="43"/>
    </row>
    <row r="22" spans="1:8">
      <c r="A22" s="41"/>
      <c r="B22" s="30"/>
      <c r="C22" s="44"/>
      <c r="D22" s="45"/>
      <c r="E22" s="45"/>
      <c r="F22" s="45"/>
      <c r="G22" s="43"/>
      <c r="H22" s="43">
        <f>SUM(D22:G22)</f>
        <v>0</v>
      </c>
    </row>
    <row r="23" spans="1:8">
      <c r="A23" s="30"/>
      <c r="B23" s="35"/>
      <c r="C23" s="42" t="s">
        <v>38</v>
      </c>
      <c r="D23" s="43">
        <f>SUM(D22:D22)</f>
        <v>0</v>
      </c>
      <c r="E23" s="43">
        <f>SUM(E22:E22)</f>
        <v>0</v>
      </c>
      <c r="F23" s="43">
        <f>SUM(F22:F22)</f>
        <v>0</v>
      </c>
      <c r="G23" s="43">
        <f>SUM(G22:G22)</f>
        <v>0</v>
      </c>
      <c r="H23" s="43">
        <f>SUM(D23:G23)</f>
        <v>0</v>
      </c>
    </row>
    <row r="24" spans="1:8">
      <c r="A24" s="30"/>
      <c r="B24" s="35"/>
      <c r="C24" s="46" t="s">
        <v>39</v>
      </c>
      <c r="D24" s="43"/>
      <c r="E24" s="43"/>
      <c r="F24" s="43"/>
      <c r="G24" s="43"/>
      <c r="H24" s="43"/>
    </row>
    <row r="25" spans="1:8" s="37" customFormat="1">
      <c r="A25" s="30">
        <v>1</v>
      </c>
      <c r="B25" s="30" t="s">
        <v>40</v>
      </c>
      <c r="C25" s="44" t="s">
        <v>41</v>
      </c>
      <c r="D25" s="43">
        <v>16199.89827912</v>
      </c>
      <c r="E25" s="43">
        <v>246.46993448731001</v>
      </c>
      <c r="F25" s="43">
        <v>0</v>
      </c>
      <c r="G25" s="43">
        <v>0</v>
      </c>
      <c r="H25" s="43">
        <v>16446.368213606998</v>
      </c>
    </row>
    <row r="26" spans="1:8" ht="31.2">
      <c r="A26" s="30">
        <v>2</v>
      </c>
      <c r="B26" s="30" t="s">
        <v>40</v>
      </c>
      <c r="C26" s="44" t="s">
        <v>42</v>
      </c>
      <c r="D26" s="43">
        <v>4448.4610992218004</v>
      </c>
      <c r="E26" s="43">
        <v>350.06123229853</v>
      </c>
      <c r="F26" s="43">
        <v>0</v>
      </c>
      <c r="G26" s="43">
        <v>0</v>
      </c>
      <c r="H26" s="43">
        <v>4798.5223315203002</v>
      </c>
    </row>
    <row r="27" spans="1:8">
      <c r="A27" s="30"/>
      <c r="B27" s="35"/>
      <c r="C27" s="35" t="s">
        <v>43</v>
      </c>
      <c r="D27" s="43">
        <v>20648.359378342</v>
      </c>
      <c r="E27" s="43">
        <v>596.53116678584001</v>
      </c>
      <c r="F27" s="43">
        <v>0</v>
      </c>
      <c r="G27" s="43">
        <v>0</v>
      </c>
      <c r="H27" s="43">
        <v>21244.890545127</v>
      </c>
    </row>
    <row r="28" spans="1:8">
      <c r="A28" s="30"/>
      <c r="B28" s="35"/>
      <c r="C28" s="46" t="s">
        <v>44</v>
      </c>
      <c r="D28" s="43"/>
      <c r="E28" s="43"/>
      <c r="F28" s="43"/>
      <c r="G28" s="43"/>
      <c r="H28" s="43"/>
    </row>
    <row r="29" spans="1:8" s="37" customFormat="1">
      <c r="A29" s="47"/>
      <c r="B29" s="47"/>
      <c r="C29" s="48"/>
      <c r="D29" s="43"/>
      <c r="E29" s="43"/>
      <c r="F29" s="43"/>
      <c r="G29" s="43"/>
      <c r="H29" s="43">
        <f>SUM(D29:G29)</f>
        <v>0</v>
      </c>
    </row>
    <row r="30" spans="1:8">
      <c r="A30" s="30"/>
      <c r="B30" s="35"/>
      <c r="C30" s="35" t="s">
        <v>45</v>
      </c>
      <c r="D30" s="43">
        <f>SUM(D29:D29)</f>
        <v>0</v>
      </c>
      <c r="E30" s="43">
        <f>SUM(E29:E29)</f>
        <v>0</v>
      </c>
      <c r="F30" s="43">
        <f>SUM(F29:F29)</f>
        <v>0</v>
      </c>
      <c r="G30" s="43">
        <f>SUM(G29:G29)</f>
        <v>0</v>
      </c>
      <c r="H30" s="43">
        <f>SUM(D30:G30)</f>
        <v>0</v>
      </c>
    </row>
    <row r="31" spans="1:8">
      <c r="A31" s="41"/>
      <c r="B31" s="35"/>
      <c r="C31" s="42" t="s">
        <v>46</v>
      </c>
      <c r="D31" s="43"/>
      <c r="E31" s="43"/>
      <c r="F31" s="43"/>
      <c r="G31" s="43"/>
      <c r="H31" s="43"/>
    </row>
    <row r="32" spans="1:8">
      <c r="A32" s="41"/>
      <c r="B32" s="30"/>
      <c r="C32" s="49"/>
      <c r="D32" s="43"/>
      <c r="E32" s="43"/>
      <c r="F32" s="43"/>
      <c r="G32" s="43"/>
      <c r="H32" s="43">
        <f>SUM(D32:G32)</f>
        <v>0</v>
      </c>
    </row>
    <row r="33" spans="1:8">
      <c r="A33" s="30"/>
      <c r="B33" s="35"/>
      <c r="C33" s="42" t="s">
        <v>47</v>
      </c>
      <c r="D33" s="43">
        <f>SUM(D32:D32)</f>
        <v>0</v>
      </c>
      <c r="E33" s="43">
        <f>SUM(E32:E32)</f>
        <v>0</v>
      </c>
      <c r="F33" s="43">
        <f>SUM(F32:F32)</f>
        <v>0</v>
      </c>
      <c r="G33" s="43">
        <f>SUM(G32:G32)</f>
        <v>0</v>
      </c>
      <c r="H33" s="43">
        <f>SUM(D33:G33)</f>
        <v>0</v>
      </c>
    </row>
    <row r="34" spans="1:8">
      <c r="A34" s="30"/>
      <c r="B34" s="35"/>
      <c r="C34" s="46" t="s">
        <v>48</v>
      </c>
      <c r="D34" s="43"/>
      <c r="E34" s="43"/>
      <c r="F34" s="43"/>
      <c r="G34" s="43"/>
      <c r="H34" s="43"/>
    </row>
    <row r="35" spans="1:8" s="37" customFormat="1">
      <c r="A35" s="47"/>
      <c r="B35" s="47"/>
      <c r="C35" s="48"/>
      <c r="D35" s="43"/>
      <c r="E35" s="43"/>
      <c r="F35" s="43"/>
      <c r="G35" s="43"/>
      <c r="H35" s="43">
        <f>SUM(D35:G35)</f>
        <v>0</v>
      </c>
    </row>
    <row r="36" spans="1:8">
      <c r="A36" s="30"/>
      <c r="B36" s="35"/>
      <c r="C36" s="35" t="s">
        <v>49</v>
      </c>
      <c r="D36" s="43">
        <f>SUM(D35:D35)</f>
        <v>0</v>
      </c>
      <c r="E36" s="43">
        <f>SUM(E35:E35)</f>
        <v>0</v>
      </c>
      <c r="F36" s="43">
        <f>SUM(F35:F35)</f>
        <v>0</v>
      </c>
      <c r="G36" s="43">
        <f>SUM(G35:G35)</f>
        <v>0</v>
      </c>
      <c r="H36" s="43">
        <f>SUM(D36:G36)</f>
        <v>0</v>
      </c>
    </row>
    <row r="37" spans="1:8" ht="31.5" customHeight="1">
      <c r="A37" s="30"/>
      <c r="B37" s="35"/>
      <c r="C37" s="46" t="s">
        <v>50</v>
      </c>
      <c r="D37" s="43"/>
      <c r="E37" s="43"/>
      <c r="F37" s="43"/>
      <c r="G37" s="43"/>
      <c r="H37" s="43"/>
    </row>
    <row r="38" spans="1:8" s="37" customFormat="1">
      <c r="A38" s="47"/>
      <c r="B38" s="47"/>
      <c r="C38" s="48"/>
      <c r="D38" s="43"/>
      <c r="E38" s="43"/>
      <c r="F38" s="43"/>
      <c r="G38" s="43"/>
      <c r="H38" s="43">
        <f>SUM(D38:G38)</f>
        <v>0</v>
      </c>
    </row>
    <row r="39" spans="1:8">
      <c r="A39" s="30"/>
      <c r="B39" s="35"/>
      <c r="C39" s="35" t="s">
        <v>51</v>
      </c>
      <c r="D39" s="43">
        <f>SUM(D38:D38)</f>
        <v>0</v>
      </c>
      <c r="E39" s="43">
        <f>SUM(E38:E38)</f>
        <v>0</v>
      </c>
      <c r="F39" s="43">
        <f>SUM(F38:F38)</f>
        <v>0</v>
      </c>
      <c r="G39" s="43">
        <f>SUM(G38:G38)</f>
        <v>0</v>
      </c>
      <c r="H39" s="43">
        <f>SUM(D39:G39)</f>
        <v>0</v>
      </c>
    </row>
    <row r="40" spans="1:8">
      <c r="A40" s="30"/>
      <c r="B40" s="35"/>
      <c r="C40" s="46" t="s">
        <v>52</v>
      </c>
      <c r="D40" s="43"/>
      <c r="E40" s="43"/>
      <c r="F40" s="43"/>
      <c r="G40" s="43"/>
      <c r="H40" s="43"/>
    </row>
    <row r="41" spans="1:8" s="37" customFormat="1">
      <c r="A41" s="47"/>
      <c r="B41" s="47"/>
      <c r="C41" s="48"/>
      <c r="D41" s="43"/>
      <c r="E41" s="43"/>
      <c r="F41" s="43"/>
      <c r="G41" s="43"/>
      <c r="H41" s="43">
        <f>SUM(D41:G41)</f>
        <v>0</v>
      </c>
    </row>
    <row r="42" spans="1:8">
      <c r="A42" s="30"/>
      <c r="B42" s="35"/>
      <c r="C42" s="35" t="s">
        <v>53</v>
      </c>
      <c r="D42" s="43">
        <f>SUM(D41:D41)</f>
        <v>0</v>
      </c>
      <c r="E42" s="43">
        <f>SUM(E41:E41)</f>
        <v>0</v>
      </c>
      <c r="F42" s="43">
        <f>SUM(F41:F41)</f>
        <v>0</v>
      </c>
      <c r="G42" s="43">
        <f>SUM(G41:G41)</f>
        <v>0</v>
      </c>
      <c r="H42" s="43">
        <f>SUM(D42:G42)</f>
        <v>0</v>
      </c>
    </row>
    <row r="43" spans="1:8">
      <c r="A43" s="30"/>
      <c r="B43" s="35"/>
      <c r="C43" s="35" t="s">
        <v>54</v>
      </c>
      <c r="D43" s="43">
        <v>20648.359378342</v>
      </c>
      <c r="E43" s="43">
        <v>596.53116678584001</v>
      </c>
      <c r="F43" s="43">
        <v>0</v>
      </c>
      <c r="G43" s="43">
        <v>0</v>
      </c>
      <c r="H43" s="43">
        <v>21244.890545127</v>
      </c>
    </row>
    <row r="44" spans="1:8">
      <c r="A44" s="30"/>
      <c r="B44" s="35"/>
      <c r="C44" s="46" t="s">
        <v>55</v>
      </c>
      <c r="D44" s="43"/>
      <c r="E44" s="43"/>
      <c r="F44" s="43"/>
      <c r="G44" s="43"/>
      <c r="H44" s="43"/>
    </row>
    <row r="45" spans="1:8" ht="31.2">
      <c r="A45" s="30">
        <v>3</v>
      </c>
      <c r="B45" s="30" t="s">
        <v>56</v>
      </c>
      <c r="C45" s="44" t="s">
        <v>57</v>
      </c>
      <c r="D45" s="43">
        <v>412.96718756682998</v>
      </c>
      <c r="E45" s="43">
        <v>11.930623335716</v>
      </c>
      <c r="F45" s="43">
        <v>0</v>
      </c>
      <c r="G45" s="43">
        <v>0</v>
      </c>
      <c r="H45" s="43">
        <v>424.89781090255002</v>
      </c>
    </row>
    <row r="46" spans="1:8">
      <c r="A46" s="30"/>
      <c r="B46" s="35"/>
      <c r="C46" s="35" t="s">
        <v>58</v>
      </c>
      <c r="D46" s="43">
        <v>412.96718756682998</v>
      </c>
      <c r="E46" s="43">
        <v>11.930623335716</v>
      </c>
      <c r="F46" s="43">
        <v>0</v>
      </c>
      <c r="G46" s="43">
        <v>0</v>
      </c>
      <c r="H46" s="43">
        <v>424.89781090255002</v>
      </c>
    </row>
    <row r="47" spans="1:8">
      <c r="A47" s="30"/>
      <c r="B47" s="35"/>
      <c r="C47" s="35" t="s">
        <v>59</v>
      </c>
      <c r="D47" s="43">
        <v>21061.326565907999</v>
      </c>
      <c r="E47" s="43">
        <v>608.46179012155005</v>
      </c>
      <c r="F47" s="43">
        <v>0</v>
      </c>
      <c r="G47" s="43">
        <v>0</v>
      </c>
      <c r="H47" s="43">
        <v>21669.78835603</v>
      </c>
    </row>
    <row r="48" spans="1:8">
      <c r="A48" s="30"/>
      <c r="B48" s="35"/>
      <c r="C48" s="35" t="s">
        <v>60</v>
      </c>
      <c r="D48" s="43"/>
      <c r="E48" s="43"/>
      <c r="F48" s="43"/>
      <c r="G48" s="43"/>
      <c r="H48" s="43"/>
    </row>
    <row r="49" spans="1:8">
      <c r="A49" s="30">
        <v>4</v>
      </c>
      <c r="B49" s="30" t="s">
        <v>61</v>
      </c>
      <c r="C49" s="50" t="s">
        <v>41</v>
      </c>
      <c r="D49" s="43">
        <v>0</v>
      </c>
      <c r="E49" s="43">
        <v>0</v>
      </c>
      <c r="F49" s="43">
        <v>0</v>
      </c>
      <c r="G49" s="43">
        <v>184.04916668563001</v>
      </c>
      <c r="H49" s="43">
        <v>184.04916668563001</v>
      </c>
    </row>
    <row r="50" spans="1:8" ht="31.2">
      <c r="A50" s="30">
        <v>5</v>
      </c>
      <c r="B50" s="30" t="s">
        <v>62</v>
      </c>
      <c r="C50" s="50" t="s">
        <v>63</v>
      </c>
      <c r="D50" s="43">
        <v>549.70062337021</v>
      </c>
      <c r="E50" s="43">
        <v>15.880852722172</v>
      </c>
      <c r="F50" s="43">
        <v>0</v>
      </c>
      <c r="G50" s="43">
        <v>0</v>
      </c>
      <c r="H50" s="43">
        <v>565.58147609238995</v>
      </c>
    </row>
    <row r="51" spans="1:8">
      <c r="A51" s="30">
        <v>6</v>
      </c>
      <c r="B51" s="30" t="s">
        <v>64</v>
      </c>
      <c r="C51" s="50" t="s">
        <v>65</v>
      </c>
      <c r="D51" s="43">
        <v>0</v>
      </c>
      <c r="E51" s="43">
        <v>0</v>
      </c>
      <c r="F51" s="43">
        <v>0</v>
      </c>
      <c r="G51" s="43">
        <v>470.23440732584999</v>
      </c>
      <c r="H51" s="43">
        <v>470.23440732584999</v>
      </c>
    </row>
    <row r="52" spans="1:8">
      <c r="A52" s="30">
        <v>7</v>
      </c>
      <c r="B52" s="30"/>
      <c r="C52" s="50" t="s">
        <v>66</v>
      </c>
      <c r="D52" s="43">
        <v>0</v>
      </c>
      <c r="E52" s="43">
        <v>0</v>
      </c>
      <c r="F52" s="43">
        <v>0</v>
      </c>
      <c r="G52" s="43">
        <v>523.78596288878998</v>
      </c>
      <c r="H52" s="43">
        <v>523.78596288878998</v>
      </c>
    </row>
    <row r="53" spans="1:8">
      <c r="A53" s="30">
        <v>8</v>
      </c>
      <c r="B53" s="30"/>
      <c r="C53" s="50" t="s">
        <v>67</v>
      </c>
      <c r="D53" s="43">
        <v>0</v>
      </c>
      <c r="E53" s="43">
        <v>0</v>
      </c>
      <c r="F53" s="43">
        <v>0</v>
      </c>
      <c r="G53" s="43">
        <v>228.67989855643</v>
      </c>
      <c r="H53" s="43">
        <v>228.67989855643</v>
      </c>
    </row>
    <row r="54" spans="1:8" ht="31.2">
      <c r="A54" s="30">
        <v>9</v>
      </c>
      <c r="B54" s="30" t="s">
        <v>61</v>
      </c>
      <c r="C54" s="50" t="s">
        <v>68</v>
      </c>
      <c r="D54" s="43">
        <v>0</v>
      </c>
      <c r="E54" s="43">
        <v>0</v>
      </c>
      <c r="F54" s="43">
        <v>0</v>
      </c>
      <c r="G54" s="43">
        <v>105.46061137978</v>
      </c>
      <c r="H54" s="43">
        <v>105.46061137978</v>
      </c>
    </row>
    <row r="55" spans="1:8">
      <c r="A55" s="30"/>
      <c r="B55" s="35"/>
      <c r="C55" s="35" t="s">
        <v>69</v>
      </c>
      <c r="D55" s="43">
        <v>549.70062337021</v>
      </c>
      <c r="E55" s="43">
        <v>15.880852722172</v>
      </c>
      <c r="F55" s="43">
        <v>0</v>
      </c>
      <c r="G55" s="43">
        <v>1512.2100468364999</v>
      </c>
      <c r="H55" s="43">
        <v>2077.7915229289001</v>
      </c>
    </row>
    <row r="56" spans="1:8">
      <c r="A56" s="30"/>
      <c r="B56" s="35"/>
      <c r="C56" s="35" t="s">
        <v>70</v>
      </c>
      <c r="D56" s="43">
        <v>21611.027189279001</v>
      </c>
      <c r="E56" s="43">
        <v>624.34264284373</v>
      </c>
      <c r="F56" s="43">
        <v>0</v>
      </c>
      <c r="G56" s="43">
        <v>1512.2100468364999</v>
      </c>
      <c r="H56" s="43">
        <v>23747.579878959001</v>
      </c>
    </row>
    <row r="57" spans="1:8" ht="31.5" customHeight="1">
      <c r="A57" s="30"/>
      <c r="B57" s="35"/>
      <c r="C57" s="35" t="s">
        <v>71</v>
      </c>
      <c r="D57" s="43"/>
      <c r="E57" s="43"/>
      <c r="F57" s="43"/>
      <c r="G57" s="43"/>
      <c r="H57" s="43"/>
    </row>
    <row r="58" spans="1:8">
      <c r="A58" s="30"/>
      <c r="B58" s="30"/>
      <c r="C58" s="50"/>
      <c r="D58" s="43"/>
      <c r="E58" s="43"/>
      <c r="F58" s="43"/>
      <c r="G58" s="43"/>
      <c r="H58" s="43">
        <f>SUM(D58:G58)</f>
        <v>0</v>
      </c>
    </row>
    <row r="59" spans="1:8">
      <c r="A59" s="30"/>
      <c r="B59" s="35"/>
      <c r="C59" s="35" t="s">
        <v>72</v>
      </c>
      <c r="D59" s="43">
        <f>SUM(D58:D58)</f>
        <v>0</v>
      </c>
      <c r="E59" s="43">
        <f>SUM(E58:E58)</f>
        <v>0</v>
      </c>
      <c r="F59" s="43">
        <f>SUM(F58:F58)</f>
        <v>0</v>
      </c>
      <c r="G59" s="43">
        <f>SUM(G58:G58)</f>
        <v>0</v>
      </c>
      <c r="H59" s="43">
        <f>SUM(D59:G59)</f>
        <v>0</v>
      </c>
    </row>
    <row r="60" spans="1:8">
      <c r="A60" s="30"/>
      <c r="B60" s="35"/>
      <c r="C60" s="35" t="s">
        <v>73</v>
      </c>
      <c r="D60" s="43">
        <v>21611.027189279001</v>
      </c>
      <c r="E60" s="43">
        <v>624.34264284373</v>
      </c>
      <c r="F60" s="43">
        <v>0</v>
      </c>
      <c r="G60" s="43">
        <v>1512.2100468364999</v>
      </c>
      <c r="H60" s="43">
        <v>23747.579878959001</v>
      </c>
    </row>
    <row r="61" spans="1:8" ht="157.5" customHeight="1">
      <c r="A61" s="30"/>
      <c r="B61" s="35"/>
      <c r="C61" s="35" t="s">
        <v>74</v>
      </c>
      <c r="D61" s="43"/>
      <c r="E61" s="43"/>
      <c r="F61" s="43"/>
      <c r="G61" s="43"/>
      <c r="H61" s="43"/>
    </row>
    <row r="62" spans="1:8">
      <c r="A62" s="30">
        <v>10</v>
      </c>
      <c r="B62" s="30" t="s">
        <v>75</v>
      </c>
      <c r="C62" s="50" t="s">
        <v>76</v>
      </c>
      <c r="D62" s="43">
        <v>0</v>
      </c>
      <c r="E62" s="43">
        <v>0</v>
      </c>
      <c r="F62" s="43">
        <v>0</v>
      </c>
      <c r="G62" s="43">
        <v>1158.9941733252001</v>
      </c>
      <c r="H62" s="43">
        <v>1158.9941733252001</v>
      </c>
    </row>
    <row r="63" spans="1:8">
      <c r="A63" s="30"/>
      <c r="B63" s="35"/>
      <c r="C63" s="35" t="s">
        <v>77</v>
      </c>
      <c r="D63" s="43">
        <v>0</v>
      </c>
      <c r="E63" s="43">
        <v>0</v>
      </c>
      <c r="F63" s="43">
        <v>0</v>
      </c>
      <c r="G63" s="43">
        <v>1158.9941733252001</v>
      </c>
      <c r="H63" s="43">
        <v>1158.9941733252001</v>
      </c>
    </row>
    <row r="64" spans="1:8">
      <c r="A64" s="30"/>
      <c r="B64" s="35"/>
      <c r="C64" s="35" t="s">
        <v>78</v>
      </c>
      <c r="D64" s="43">
        <v>21611.027189279001</v>
      </c>
      <c r="E64" s="43">
        <v>624.34264284373</v>
      </c>
      <c r="F64" s="43">
        <v>0</v>
      </c>
      <c r="G64" s="43">
        <v>2671.2042201617001</v>
      </c>
      <c r="H64" s="43">
        <v>24906.574052283999</v>
      </c>
    </row>
    <row r="65" spans="1:8">
      <c r="A65" s="30"/>
      <c r="B65" s="35"/>
      <c r="C65" s="35" t="s">
        <v>79</v>
      </c>
      <c r="D65" s="43"/>
      <c r="E65" s="43"/>
      <c r="F65" s="43"/>
      <c r="G65" s="43"/>
      <c r="H65" s="43"/>
    </row>
    <row r="66" spans="1:8" ht="47.25" customHeight="1">
      <c r="A66" s="30">
        <v>11</v>
      </c>
      <c r="B66" s="30" t="s">
        <v>80</v>
      </c>
      <c r="C66" s="50" t="s">
        <v>81</v>
      </c>
      <c r="D66" s="43">
        <f>D64*3%</f>
        <v>648.33081567836996</v>
      </c>
      <c r="E66" s="43">
        <f>E64*3%</f>
        <v>18.730279285311902</v>
      </c>
      <c r="F66" s="43">
        <f>F64*3%</f>
        <v>0</v>
      </c>
      <c r="G66" s="43">
        <f>G64*3%</f>
        <v>80.136126604851</v>
      </c>
      <c r="H66" s="43">
        <f>SUM(D66:G66)</f>
        <v>747.197221568533</v>
      </c>
    </row>
    <row r="67" spans="1:8">
      <c r="A67" s="30"/>
      <c r="B67" s="35"/>
      <c r="C67" s="35" t="s">
        <v>82</v>
      </c>
      <c r="D67" s="43">
        <f>D66</f>
        <v>648.33081567836996</v>
      </c>
      <c r="E67" s="43">
        <f>E66</f>
        <v>18.730279285311902</v>
      </c>
      <c r="F67" s="43">
        <f>F66</f>
        <v>0</v>
      </c>
      <c r="G67" s="43">
        <f>G66</f>
        <v>80.136126604851</v>
      </c>
      <c r="H67" s="43">
        <f>SUM(D67:G67)</f>
        <v>747.197221568533</v>
      </c>
    </row>
    <row r="68" spans="1:8">
      <c r="A68" s="30"/>
      <c r="B68" s="35"/>
      <c r="C68" s="35" t="s">
        <v>83</v>
      </c>
      <c r="D68" s="43">
        <f>D67+D64</f>
        <v>22259.358004957401</v>
      </c>
      <c r="E68" s="43">
        <f>E67+E64</f>
        <v>643.07292212904201</v>
      </c>
      <c r="F68" s="43">
        <f>F67+F64</f>
        <v>0</v>
      </c>
      <c r="G68" s="43">
        <f>G67+G64</f>
        <v>2751.3403467665498</v>
      </c>
      <c r="H68" s="43">
        <f>SUM(D68:G68)</f>
        <v>25653.771273852999</v>
      </c>
    </row>
    <row r="69" spans="1:8">
      <c r="A69" s="30"/>
      <c r="B69" s="35"/>
      <c r="C69" s="35" t="s">
        <v>84</v>
      </c>
      <c r="D69" s="43"/>
      <c r="E69" s="43"/>
      <c r="F69" s="43"/>
      <c r="G69" s="43"/>
      <c r="H69" s="43"/>
    </row>
    <row r="70" spans="1:8">
      <c r="A70" s="30">
        <v>12</v>
      </c>
      <c r="B70" s="30" t="s">
        <v>85</v>
      </c>
      <c r="C70" s="50" t="s">
        <v>86</v>
      </c>
      <c r="D70" s="43">
        <f>D68*20%</f>
        <v>4451.8716009914697</v>
      </c>
      <c r="E70" s="43">
        <f>E68*20%</f>
        <v>128.614584425808</v>
      </c>
      <c r="F70" s="43">
        <f>F68*20%</f>
        <v>0</v>
      </c>
      <c r="G70" s="43">
        <f>G68*20%</f>
        <v>550.26806935331001</v>
      </c>
      <c r="H70" s="43">
        <f>SUM(D70:G70)</f>
        <v>5130.7542547705898</v>
      </c>
    </row>
    <row r="71" spans="1:8">
      <c r="A71" s="30"/>
      <c r="B71" s="35"/>
      <c r="C71" s="35" t="s">
        <v>87</v>
      </c>
      <c r="D71" s="43">
        <f>D70</f>
        <v>4451.8716009914697</v>
      </c>
      <c r="E71" s="43">
        <f>E70</f>
        <v>128.614584425808</v>
      </c>
      <c r="F71" s="43">
        <f>F70</f>
        <v>0</v>
      </c>
      <c r="G71" s="43">
        <f>G70</f>
        <v>550.26806935331001</v>
      </c>
      <c r="H71" s="43">
        <f>SUM(D71:G71)</f>
        <v>5130.7542547705898</v>
      </c>
    </row>
    <row r="72" spans="1:8">
      <c r="A72" s="30"/>
      <c r="B72" s="35"/>
      <c r="C72" s="35" t="s">
        <v>88</v>
      </c>
      <c r="D72" s="43">
        <f>D71+D68</f>
        <v>26711.2296059488</v>
      </c>
      <c r="E72" s="43">
        <f>E71+E68</f>
        <v>771.68750655484996</v>
      </c>
      <c r="F72" s="43">
        <f>F71+F68</f>
        <v>0</v>
      </c>
      <c r="G72" s="43">
        <f>G71+G68</f>
        <v>3301.6084161198601</v>
      </c>
      <c r="H72" s="43">
        <f>SUM(D72:G72)</f>
        <v>30784.525528623599</v>
      </c>
    </row>
  </sheetData>
  <mergeCells count="5">
    <mergeCell ref="A13:H13"/>
    <mergeCell ref="D18:H18"/>
    <mergeCell ref="A18:A19"/>
    <mergeCell ref="B18:B19"/>
    <mergeCell ref="C18:C19"/>
  </mergeCells>
  <pageMargins left="0.19685039370078999" right="0.15748031496063" top="0.19685039370078999" bottom="0.19685039370078999" header="0.51181102362205" footer="0.51181102362205"/>
  <pageSetup paperSize="9" scale="43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89</v>
      </c>
    </row>
    <row r="2" spans="1:14" ht="45.75" customHeight="1">
      <c r="A2" s="24"/>
      <c r="B2" s="24" t="s">
        <v>90</v>
      </c>
      <c r="C2" s="88" t="s">
        <v>3</v>
      </c>
      <c r="D2" s="88"/>
      <c r="E2" s="88"/>
      <c r="F2" s="88"/>
      <c r="G2" s="88"/>
      <c r="H2" s="88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91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92</v>
      </c>
      <c r="C7" s="28" t="s">
        <v>93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5" t="s">
        <v>5</v>
      </c>
      <c r="B10" s="95" t="s">
        <v>29</v>
      </c>
      <c r="C10" s="95" t="s">
        <v>94</v>
      </c>
      <c r="D10" s="92" t="s">
        <v>31</v>
      </c>
      <c r="E10" s="93"/>
      <c r="F10" s="93"/>
      <c r="G10" s="93"/>
      <c r="H10" s="94"/>
      <c r="J10" s="20"/>
    </row>
    <row r="11" spans="1:14" ht="59.25" customHeight="1">
      <c r="A11" s="95"/>
      <c r="B11" s="95"/>
      <c r="C11" s="95"/>
      <c r="D11" s="30" t="s">
        <v>32</v>
      </c>
      <c r="E11" s="30" t="s">
        <v>33</v>
      </c>
      <c r="F11" s="30" t="s">
        <v>34</v>
      </c>
      <c r="G11" s="30" t="s">
        <v>35</v>
      </c>
      <c r="H11" s="30" t="s">
        <v>36</v>
      </c>
      <c r="J11" s="20"/>
    </row>
    <row r="12" spans="1:14">
      <c r="A12" s="30">
        <v>1</v>
      </c>
      <c r="B12" s="30">
        <v>2</v>
      </c>
      <c r="C12" s="31">
        <v>3</v>
      </c>
      <c r="D12" s="30">
        <v>4</v>
      </c>
      <c r="E12" s="30">
        <v>5</v>
      </c>
      <c r="F12" s="30">
        <v>6</v>
      </c>
      <c r="G12" s="30">
        <v>7</v>
      </c>
      <c r="H12" s="30">
        <v>8</v>
      </c>
      <c r="J12" s="20"/>
    </row>
    <row r="13" spans="1:14" ht="86.25" customHeight="1">
      <c r="A13" s="30">
        <v>1</v>
      </c>
      <c r="B13" s="32" t="s">
        <v>95</v>
      </c>
      <c r="C13" s="33" t="s">
        <v>41</v>
      </c>
      <c r="D13" s="34">
        <v>16199.89827912</v>
      </c>
      <c r="E13" s="34">
        <v>246.46993448731001</v>
      </c>
      <c r="F13" s="34">
        <v>0</v>
      </c>
      <c r="G13" s="34">
        <v>0</v>
      </c>
      <c r="H13" s="34">
        <v>16446.368213606998</v>
      </c>
      <c r="J13" s="20"/>
    </row>
    <row r="14" spans="1:14">
      <c r="A14" s="30"/>
      <c r="B14" s="35"/>
      <c r="C14" s="35" t="s">
        <v>96</v>
      </c>
      <c r="D14" s="34">
        <v>16199.89827912</v>
      </c>
      <c r="E14" s="34">
        <v>246.46993448731001</v>
      </c>
      <c r="F14" s="34">
        <v>0</v>
      </c>
      <c r="G14" s="34">
        <v>0</v>
      </c>
      <c r="H14" s="34">
        <v>16446.368213606998</v>
      </c>
      <c r="I14" s="36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89</v>
      </c>
    </row>
    <row r="2" spans="1:14" ht="45.75" customHeight="1">
      <c r="A2" s="24"/>
      <c r="B2" s="24" t="s">
        <v>90</v>
      </c>
      <c r="C2" s="88" t="s">
        <v>3</v>
      </c>
      <c r="D2" s="88"/>
      <c r="E2" s="88"/>
      <c r="F2" s="88"/>
      <c r="G2" s="88"/>
      <c r="H2" s="88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97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92</v>
      </c>
      <c r="C7" s="28" t="s">
        <v>93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5" t="s">
        <v>5</v>
      </c>
      <c r="B10" s="95" t="s">
        <v>29</v>
      </c>
      <c r="C10" s="95" t="s">
        <v>94</v>
      </c>
      <c r="D10" s="92" t="s">
        <v>31</v>
      </c>
      <c r="E10" s="93"/>
      <c r="F10" s="93"/>
      <c r="G10" s="93"/>
      <c r="H10" s="94"/>
      <c r="J10" s="20"/>
    </row>
    <row r="11" spans="1:14" ht="59.25" customHeight="1">
      <c r="A11" s="95"/>
      <c r="B11" s="95"/>
      <c r="C11" s="95"/>
      <c r="D11" s="30" t="s">
        <v>32</v>
      </c>
      <c r="E11" s="30" t="s">
        <v>33</v>
      </c>
      <c r="F11" s="30" t="s">
        <v>34</v>
      </c>
      <c r="G11" s="30" t="s">
        <v>35</v>
      </c>
      <c r="H11" s="30" t="s">
        <v>36</v>
      </c>
      <c r="J11" s="20"/>
    </row>
    <row r="12" spans="1:14">
      <c r="A12" s="30">
        <v>1</v>
      </c>
      <c r="B12" s="30">
        <v>2</v>
      </c>
      <c r="C12" s="31">
        <v>3</v>
      </c>
      <c r="D12" s="30">
        <v>4</v>
      </c>
      <c r="E12" s="30">
        <v>5</v>
      </c>
      <c r="F12" s="30">
        <v>6</v>
      </c>
      <c r="G12" s="30">
        <v>7</v>
      </c>
      <c r="H12" s="30">
        <v>8</v>
      </c>
      <c r="J12" s="20"/>
    </row>
    <row r="13" spans="1:14" ht="86.25" customHeight="1">
      <c r="A13" s="30">
        <v>1</v>
      </c>
      <c r="B13" s="32" t="s">
        <v>98</v>
      </c>
      <c r="C13" s="33" t="s">
        <v>99</v>
      </c>
      <c r="D13" s="34">
        <v>0</v>
      </c>
      <c r="E13" s="34">
        <v>0</v>
      </c>
      <c r="F13" s="34">
        <v>0</v>
      </c>
      <c r="G13" s="34">
        <v>184.04916668563001</v>
      </c>
      <c r="H13" s="34">
        <v>184.04916668563001</v>
      </c>
      <c r="J13" s="20"/>
    </row>
    <row r="14" spans="1:14">
      <c r="A14" s="30"/>
      <c r="B14" s="35"/>
      <c r="C14" s="35" t="s">
        <v>96</v>
      </c>
      <c r="D14" s="34">
        <v>0</v>
      </c>
      <c r="E14" s="34">
        <v>0</v>
      </c>
      <c r="F14" s="34">
        <v>0</v>
      </c>
      <c r="G14" s="34">
        <v>184.04916668563001</v>
      </c>
      <c r="H14" s="34">
        <v>184.04916668563001</v>
      </c>
      <c r="I14" s="36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89</v>
      </c>
    </row>
    <row r="2" spans="1:14" ht="45.75" customHeight="1">
      <c r="A2" s="24"/>
      <c r="B2" s="24" t="s">
        <v>90</v>
      </c>
      <c r="C2" s="88" t="s">
        <v>3</v>
      </c>
      <c r="D2" s="88"/>
      <c r="E2" s="88"/>
      <c r="F2" s="88"/>
      <c r="G2" s="88"/>
      <c r="H2" s="88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100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92</v>
      </c>
      <c r="C7" s="28" t="s">
        <v>101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5" t="s">
        <v>5</v>
      </c>
      <c r="B10" s="95" t="s">
        <v>29</v>
      </c>
      <c r="C10" s="95" t="s">
        <v>94</v>
      </c>
      <c r="D10" s="92" t="s">
        <v>31</v>
      </c>
      <c r="E10" s="93"/>
      <c r="F10" s="93"/>
      <c r="G10" s="93"/>
      <c r="H10" s="94"/>
      <c r="J10" s="20"/>
    </row>
    <row r="11" spans="1:14" ht="59.25" customHeight="1">
      <c r="A11" s="95"/>
      <c r="B11" s="95"/>
      <c r="C11" s="95"/>
      <c r="D11" s="30" t="s">
        <v>32</v>
      </c>
      <c r="E11" s="30" t="s">
        <v>33</v>
      </c>
      <c r="F11" s="30" t="s">
        <v>34</v>
      </c>
      <c r="G11" s="30" t="s">
        <v>35</v>
      </c>
      <c r="H11" s="30" t="s">
        <v>36</v>
      </c>
      <c r="J11" s="20"/>
    </row>
    <row r="12" spans="1:14">
      <c r="A12" s="30">
        <v>1</v>
      </c>
      <c r="B12" s="30">
        <v>2</v>
      </c>
      <c r="C12" s="31">
        <v>3</v>
      </c>
      <c r="D12" s="30">
        <v>4</v>
      </c>
      <c r="E12" s="30">
        <v>5</v>
      </c>
      <c r="F12" s="30">
        <v>6</v>
      </c>
      <c r="G12" s="30">
        <v>7</v>
      </c>
      <c r="H12" s="30">
        <v>8</v>
      </c>
      <c r="J12" s="20"/>
    </row>
    <row r="13" spans="1:14" ht="86.25" customHeight="1">
      <c r="A13" s="30">
        <v>1</v>
      </c>
      <c r="B13" s="32" t="s">
        <v>102</v>
      </c>
      <c r="C13" s="33" t="s">
        <v>101</v>
      </c>
      <c r="D13" s="34">
        <v>0</v>
      </c>
      <c r="E13" s="34">
        <v>0</v>
      </c>
      <c r="F13" s="34">
        <v>0</v>
      </c>
      <c r="G13" s="34">
        <v>1158.9941733252001</v>
      </c>
      <c r="H13" s="34">
        <v>1158.9941733252001</v>
      </c>
      <c r="J13" s="20"/>
    </row>
    <row r="14" spans="1:14">
      <c r="A14" s="30"/>
      <c r="B14" s="35"/>
      <c r="C14" s="35" t="s">
        <v>96</v>
      </c>
      <c r="D14" s="34">
        <v>0</v>
      </c>
      <c r="E14" s="34">
        <v>0</v>
      </c>
      <c r="F14" s="34">
        <v>0</v>
      </c>
      <c r="G14" s="34">
        <v>1158.9941733252001</v>
      </c>
      <c r="H14" s="34">
        <v>1158.9941733252001</v>
      </c>
      <c r="I14" s="36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>
      <selection activeCell="C10" sqref="C10:C11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89</v>
      </c>
    </row>
    <row r="2" spans="1:14" ht="45.75" customHeight="1">
      <c r="A2" s="24"/>
      <c r="B2" s="24" t="s">
        <v>90</v>
      </c>
      <c r="C2" s="88" t="s">
        <v>3</v>
      </c>
      <c r="D2" s="88"/>
      <c r="E2" s="88"/>
      <c r="F2" s="88"/>
      <c r="G2" s="88"/>
      <c r="H2" s="88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91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92</v>
      </c>
      <c r="C7" s="28" t="s">
        <v>93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5" t="s">
        <v>5</v>
      </c>
      <c r="B10" s="95" t="s">
        <v>29</v>
      </c>
      <c r="C10" s="95" t="s">
        <v>94</v>
      </c>
      <c r="D10" s="92" t="s">
        <v>31</v>
      </c>
      <c r="E10" s="93"/>
      <c r="F10" s="93"/>
      <c r="G10" s="93"/>
      <c r="H10" s="94"/>
      <c r="J10" s="20"/>
    </row>
    <row r="11" spans="1:14" ht="59.25" customHeight="1">
      <c r="A11" s="95"/>
      <c r="B11" s="95"/>
      <c r="C11" s="95"/>
      <c r="D11" s="30" t="s">
        <v>32</v>
      </c>
      <c r="E11" s="30" t="s">
        <v>33</v>
      </c>
      <c r="F11" s="30" t="s">
        <v>34</v>
      </c>
      <c r="G11" s="30" t="s">
        <v>35</v>
      </c>
      <c r="H11" s="30" t="s">
        <v>36</v>
      </c>
      <c r="J11" s="20"/>
    </row>
    <row r="12" spans="1:14">
      <c r="A12" s="30">
        <v>1</v>
      </c>
      <c r="B12" s="30">
        <v>2</v>
      </c>
      <c r="C12" s="31">
        <v>3</v>
      </c>
      <c r="D12" s="30">
        <v>4</v>
      </c>
      <c r="E12" s="30">
        <v>5</v>
      </c>
      <c r="F12" s="30">
        <v>6</v>
      </c>
      <c r="G12" s="30">
        <v>7</v>
      </c>
      <c r="H12" s="30">
        <v>8</v>
      </c>
      <c r="J12" s="20"/>
    </row>
    <row r="13" spans="1:14" ht="86.25" customHeight="1">
      <c r="A13" s="30">
        <v>1</v>
      </c>
      <c r="B13" s="32" t="s">
        <v>103</v>
      </c>
      <c r="C13" s="33" t="s">
        <v>104</v>
      </c>
      <c r="D13" s="34">
        <v>4448.4610992218004</v>
      </c>
      <c r="E13" s="34">
        <v>350.06123229853</v>
      </c>
      <c r="F13" s="34">
        <v>0</v>
      </c>
      <c r="G13" s="34">
        <v>0</v>
      </c>
      <c r="H13" s="34">
        <v>4798.5223315203002</v>
      </c>
      <c r="J13" s="20"/>
    </row>
    <row r="14" spans="1:14">
      <c r="A14" s="30"/>
      <c r="B14" s="35"/>
      <c r="C14" s="35" t="s">
        <v>96</v>
      </c>
      <c r="D14" s="34">
        <v>4448.4610992218004</v>
      </c>
      <c r="E14" s="34">
        <v>350.06123229853</v>
      </c>
      <c r="F14" s="34">
        <v>0</v>
      </c>
      <c r="G14" s="34">
        <v>0</v>
      </c>
      <c r="H14" s="34">
        <v>4798.5223315203002</v>
      </c>
      <c r="I14" s="36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>
      <selection activeCell="C9" sqref="C9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89</v>
      </c>
    </row>
    <row r="2" spans="1:14" ht="45.75" customHeight="1">
      <c r="A2" s="24"/>
      <c r="B2" s="24" t="s">
        <v>90</v>
      </c>
      <c r="C2" s="88" t="s">
        <v>3</v>
      </c>
      <c r="D2" s="88"/>
      <c r="E2" s="88"/>
      <c r="F2" s="88"/>
      <c r="G2" s="88"/>
      <c r="H2" s="88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97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92</v>
      </c>
      <c r="C7" s="28" t="s">
        <v>93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5" t="s">
        <v>5</v>
      </c>
      <c r="B10" s="95" t="s">
        <v>29</v>
      </c>
      <c r="C10" s="95" t="s">
        <v>94</v>
      </c>
      <c r="D10" s="92" t="s">
        <v>31</v>
      </c>
      <c r="E10" s="93"/>
      <c r="F10" s="93"/>
      <c r="G10" s="93"/>
      <c r="H10" s="94"/>
      <c r="J10" s="20"/>
    </row>
    <row r="11" spans="1:14" ht="59.25" customHeight="1">
      <c r="A11" s="95"/>
      <c r="B11" s="95"/>
      <c r="C11" s="95"/>
      <c r="D11" s="30" t="s">
        <v>32</v>
      </c>
      <c r="E11" s="30" t="s">
        <v>33</v>
      </c>
      <c r="F11" s="30" t="s">
        <v>34</v>
      </c>
      <c r="G11" s="30" t="s">
        <v>35</v>
      </c>
      <c r="H11" s="30" t="s">
        <v>36</v>
      </c>
      <c r="J11" s="20"/>
    </row>
    <row r="12" spans="1:14">
      <c r="A12" s="30">
        <v>1</v>
      </c>
      <c r="B12" s="30">
        <v>2</v>
      </c>
      <c r="C12" s="31">
        <v>3</v>
      </c>
      <c r="D12" s="30">
        <v>4</v>
      </c>
      <c r="E12" s="30">
        <v>5</v>
      </c>
      <c r="F12" s="30">
        <v>6</v>
      </c>
      <c r="G12" s="30">
        <v>7</v>
      </c>
      <c r="H12" s="30">
        <v>8</v>
      </c>
      <c r="J12" s="20"/>
    </row>
    <row r="13" spans="1:14" ht="86.25" customHeight="1">
      <c r="A13" s="30">
        <v>1</v>
      </c>
      <c r="B13" s="32" t="s">
        <v>105</v>
      </c>
      <c r="C13" s="33" t="s">
        <v>106</v>
      </c>
      <c r="D13" s="34">
        <v>0</v>
      </c>
      <c r="E13" s="34">
        <v>0</v>
      </c>
      <c r="F13" s="34">
        <v>0</v>
      </c>
      <c r="G13" s="34">
        <v>35.153537126594003</v>
      </c>
      <c r="H13" s="34">
        <v>35.153537126594003</v>
      </c>
      <c r="J13" s="20"/>
    </row>
    <row r="14" spans="1:14">
      <c r="A14" s="30"/>
      <c r="B14" s="35"/>
      <c r="C14" s="35" t="s">
        <v>96</v>
      </c>
      <c r="D14" s="34">
        <v>0</v>
      </c>
      <c r="E14" s="34">
        <v>0</v>
      </c>
      <c r="F14" s="34">
        <v>0</v>
      </c>
      <c r="G14" s="34">
        <v>35.153537126594003</v>
      </c>
      <c r="H14" s="34">
        <v>35.153537126594003</v>
      </c>
      <c r="I14" s="36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45"/>
  <sheetViews>
    <sheetView topLeftCell="A30" workbookViewId="0">
      <selection sqref="A1:XFD1048576"/>
    </sheetView>
  </sheetViews>
  <sheetFormatPr defaultColWidth="8.77734375" defaultRowHeight="18"/>
  <cols>
    <col min="1" max="1" width="18" style="7" customWidth="1"/>
    <col min="2" max="2" width="92.6640625" style="8" customWidth="1"/>
    <col min="3" max="3" width="30" style="8" customWidth="1"/>
    <col min="4" max="4" width="15.6640625" style="9" customWidth="1"/>
    <col min="5" max="6" width="14.33203125" style="9" customWidth="1"/>
    <col min="7" max="7" width="20.109375" style="9" customWidth="1"/>
    <col min="8" max="8" width="136.33203125" style="8" customWidth="1"/>
    <col min="10" max="10" width="19.5546875" customWidth="1"/>
  </cols>
  <sheetData>
    <row r="1" spans="1:8" ht="76.05" customHeight="1">
      <c r="A1" s="10" t="s">
        <v>107</v>
      </c>
      <c r="B1" s="10" t="s">
        <v>108</v>
      </c>
      <c r="C1" s="10" t="s">
        <v>109</v>
      </c>
      <c r="D1" s="10" t="s">
        <v>110</v>
      </c>
      <c r="E1" s="10" t="s">
        <v>111</v>
      </c>
      <c r="F1" s="10" t="s">
        <v>112</v>
      </c>
      <c r="G1" s="10" t="s">
        <v>113</v>
      </c>
      <c r="H1" s="10" t="s">
        <v>114</v>
      </c>
    </row>
    <row r="2" spans="1:8">
      <c r="A2" s="10">
        <v>1</v>
      </c>
      <c r="B2" s="10">
        <v>2</v>
      </c>
      <c r="C2" s="10">
        <v>3</v>
      </c>
      <c r="D2" s="10">
        <v>4</v>
      </c>
      <c r="E2" s="10">
        <v>5</v>
      </c>
      <c r="F2" s="10">
        <v>6</v>
      </c>
      <c r="G2" s="10">
        <v>7</v>
      </c>
      <c r="H2" s="10">
        <v>8</v>
      </c>
    </row>
    <row r="3" spans="1:8" ht="24.6">
      <c r="A3" s="96" t="s">
        <v>93</v>
      </c>
      <c r="B3" s="97"/>
      <c r="C3" s="11"/>
      <c r="D3" s="12">
        <v>21464.09324894</v>
      </c>
      <c r="E3" s="13"/>
      <c r="F3" s="13"/>
      <c r="G3" s="13"/>
      <c r="H3" s="14"/>
    </row>
    <row r="4" spans="1:8">
      <c r="A4" s="102" t="s">
        <v>115</v>
      </c>
      <c r="B4" s="15" t="s">
        <v>116</v>
      </c>
      <c r="C4" s="11"/>
      <c r="D4" s="12">
        <v>20648.359378342</v>
      </c>
      <c r="E4" s="13"/>
      <c r="F4" s="13"/>
      <c r="G4" s="13"/>
      <c r="H4" s="14"/>
    </row>
    <row r="5" spans="1:8">
      <c r="A5" s="102"/>
      <c r="B5" s="15" t="s">
        <v>117</v>
      </c>
      <c r="C5" s="10"/>
      <c r="D5" s="12">
        <v>596.53116678584001</v>
      </c>
      <c r="E5" s="13"/>
      <c r="F5" s="13"/>
      <c r="G5" s="13"/>
      <c r="H5" s="16"/>
    </row>
    <row r="6" spans="1:8">
      <c r="A6" s="103"/>
      <c r="B6" s="15" t="s">
        <v>118</v>
      </c>
      <c r="C6" s="10"/>
      <c r="D6" s="12">
        <v>0</v>
      </c>
      <c r="E6" s="13"/>
      <c r="F6" s="13"/>
      <c r="G6" s="13"/>
      <c r="H6" s="16"/>
    </row>
    <row r="7" spans="1:8">
      <c r="A7" s="103"/>
      <c r="B7" s="15" t="s">
        <v>119</v>
      </c>
      <c r="C7" s="10"/>
      <c r="D7" s="12">
        <v>0</v>
      </c>
      <c r="E7" s="13"/>
      <c r="F7" s="13"/>
      <c r="G7" s="13"/>
      <c r="H7" s="16"/>
    </row>
    <row r="8" spans="1:8">
      <c r="A8" s="98" t="s">
        <v>41</v>
      </c>
      <c r="B8" s="99"/>
      <c r="C8" s="102" t="s">
        <v>41</v>
      </c>
      <c r="D8" s="17">
        <v>16446.368213606998</v>
      </c>
      <c r="E8" s="13">
        <v>4.5999999999999996</v>
      </c>
      <c r="F8" s="13" t="s">
        <v>120</v>
      </c>
      <c r="G8" s="17">
        <v>3575.2974377406999</v>
      </c>
      <c r="H8" s="16"/>
    </row>
    <row r="9" spans="1:8">
      <c r="A9" s="104">
        <v>1</v>
      </c>
      <c r="B9" s="15" t="s">
        <v>116</v>
      </c>
      <c r="C9" s="102"/>
      <c r="D9" s="17">
        <v>16199.89827912</v>
      </c>
      <c r="E9" s="13"/>
      <c r="F9" s="13"/>
      <c r="G9" s="13"/>
      <c r="H9" s="103" t="s">
        <v>42</v>
      </c>
    </row>
    <row r="10" spans="1:8">
      <c r="A10" s="102"/>
      <c r="B10" s="15" t="s">
        <v>117</v>
      </c>
      <c r="C10" s="102"/>
      <c r="D10" s="17">
        <v>246.46993448731001</v>
      </c>
      <c r="E10" s="13"/>
      <c r="F10" s="13"/>
      <c r="G10" s="13"/>
      <c r="H10" s="103"/>
    </row>
    <row r="11" spans="1:8">
      <c r="A11" s="102"/>
      <c r="B11" s="15" t="s">
        <v>118</v>
      </c>
      <c r="C11" s="102"/>
      <c r="D11" s="17">
        <v>0</v>
      </c>
      <c r="E11" s="13"/>
      <c r="F11" s="13"/>
      <c r="G11" s="13"/>
      <c r="H11" s="103"/>
    </row>
    <row r="12" spans="1:8">
      <c r="A12" s="102"/>
      <c r="B12" s="15" t="s">
        <v>119</v>
      </c>
      <c r="C12" s="102"/>
      <c r="D12" s="17">
        <v>0</v>
      </c>
      <c r="E12" s="13"/>
      <c r="F12" s="13"/>
      <c r="G12" s="13"/>
      <c r="H12" s="103"/>
    </row>
    <row r="13" spans="1:8">
      <c r="A13" s="98" t="s">
        <v>104</v>
      </c>
      <c r="B13" s="99"/>
      <c r="C13" s="102" t="s">
        <v>121</v>
      </c>
      <c r="D13" s="17">
        <v>4798.5223315203002</v>
      </c>
      <c r="E13" s="13">
        <v>145</v>
      </c>
      <c r="F13" s="13" t="s">
        <v>122</v>
      </c>
      <c r="G13" s="17">
        <v>33.093257458761002</v>
      </c>
      <c r="H13" s="16"/>
    </row>
    <row r="14" spans="1:8">
      <c r="A14" s="104">
        <v>2</v>
      </c>
      <c r="B14" s="15" t="s">
        <v>116</v>
      </c>
      <c r="C14" s="102"/>
      <c r="D14" s="17">
        <v>4448.4610992218004</v>
      </c>
      <c r="E14" s="13"/>
      <c r="F14" s="13"/>
      <c r="G14" s="13"/>
      <c r="H14" s="103" t="s">
        <v>42</v>
      </c>
    </row>
    <row r="15" spans="1:8">
      <c r="A15" s="102"/>
      <c r="B15" s="15" t="s">
        <v>117</v>
      </c>
      <c r="C15" s="102"/>
      <c r="D15" s="17">
        <v>350.06123229853</v>
      </c>
      <c r="E15" s="13"/>
      <c r="F15" s="13"/>
      <c r="G15" s="13"/>
      <c r="H15" s="103"/>
    </row>
    <row r="16" spans="1:8">
      <c r="A16" s="102"/>
      <c r="B16" s="15" t="s">
        <v>118</v>
      </c>
      <c r="C16" s="102"/>
      <c r="D16" s="17">
        <v>0</v>
      </c>
      <c r="E16" s="13"/>
      <c r="F16" s="13"/>
      <c r="G16" s="13"/>
      <c r="H16" s="103"/>
    </row>
    <row r="17" spans="1:8">
      <c r="A17" s="102"/>
      <c r="B17" s="15" t="s">
        <v>119</v>
      </c>
      <c r="C17" s="102"/>
      <c r="D17" s="17">
        <v>0</v>
      </c>
      <c r="E17" s="13"/>
      <c r="F17" s="13"/>
      <c r="G17" s="13"/>
      <c r="H17" s="103"/>
    </row>
    <row r="18" spans="1:8">
      <c r="A18" s="102" t="s">
        <v>123</v>
      </c>
      <c r="B18" s="15" t="s">
        <v>116</v>
      </c>
      <c r="C18" s="10"/>
      <c r="D18" s="12">
        <v>20648.359378342</v>
      </c>
      <c r="E18" s="13"/>
      <c r="F18" s="13"/>
      <c r="G18" s="13"/>
      <c r="H18" s="16"/>
    </row>
    <row r="19" spans="1:8">
      <c r="A19" s="102"/>
      <c r="B19" s="15" t="s">
        <v>117</v>
      </c>
      <c r="C19" s="10"/>
      <c r="D19" s="12">
        <v>596.53116678584001</v>
      </c>
      <c r="E19" s="13"/>
      <c r="F19" s="13"/>
      <c r="G19" s="13"/>
      <c r="H19" s="16"/>
    </row>
    <row r="20" spans="1:8">
      <c r="A20" s="102"/>
      <c r="B20" s="15" t="s">
        <v>118</v>
      </c>
      <c r="C20" s="10"/>
      <c r="D20" s="12">
        <v>0</v>
      </c>
      <c r="E20" s="13"/>
      <c r="F20" s="13"/>
      <c r="G20" s="13"/>
      <c r="H20" s="16"/>
    </row>
    <row r="21" spans="1:8">
      <c r="A21" s="102"/>
      <c r="B21" s="15" t="s">
        <v>119</v>
      </c>
      <c r="C21" s="10"/>
      <c r="D21" s="12">
        <v>219.20270381221999</v>
      </c>
      <c r="E21" s="13"/>
      <c r="F21" s="13"/>
      <c r="G21" s="13"/>
      <c r="H21" s="16"/>
    </row>
    <row r="22" spans="1:8">
      <c r="A22" s="98" t="s">
        <v>99</v>
      </c>
      <c r="B22" s="99"/>
      <c r="C22" s="102" t="s">
        <v>41</v>
      </c>
      <c r="D22" s="17">
        <v>184.04916668563001</v>
      </c>
      <c r="E22" s="13">
        <v>4.5999999999999996</v>
      </c>
      <c r="F22" s="13" t="s">
        <v>120</v>
      </c>
      <c r="G22" s="17">
        <v>40.01068840992</v>
      </c>
      <c r="H22" s="16"/>
    </row>
    <row r="23" spans="1:8">
      <c r="A23" s="104">
        <v>1</v>
      </c>
      <c r="B23" s="15" t="s">
        <v>116</v>
      </c>
      <c r="C23" s="102"/>
      <c r="D23" s="17">
        <v>0</v>
      </c>
      <c r="E23" s="13"/>
      <c r="F23" s="13"/>
      <c r="G23" s="13"/>
      <c r="H23" s="103" t="s">
        <v>42</v>
      </c>
    </row>
    <row r="24" spans="1:8">
      <c r="A24" s="102"/>
      <c r="B24" s="15" t="s">
        <v>117</v>
      </c>
      <c r="C24" s="102"/>
      <c r="D24" s="17">
        <v>0</v>
      </c>
      <c r="E24" s="13"/>
      <c r="F24" s="13"/>
      <c r="G24" s="13"/>
      <c r="H24" s="103"/>
    </row>
    <row r="25" spans="1:8">
      <c r="A25" s="102"/>
      <c r="B25" s="15" t="s">
        <v>118</v>
      </c>
      <c r="C25" s="102"/>
      <c r="D25" s="17">
        <v>0</v>
      </c>
      <c r="E25" s="13"/>
      <c r="F25" s="13"/>
      <c r="G25" s="13"/>
      <c r="H25" s="103"/>
    </row>
    <row r="26" spans="1:8">
      <c r="A26" s="102"/>
      <c r="B26" s="15" t="s">
        <v>119</v>
      </c>
      <c r="C26" s="102"/>
      <c r="D26" s="17">
        <v>184.04916668563001</v>
      </c>
      <c r="E26" s="13"/>
      <c r="F26" s="13"/>
      <c r="G26" s="13"/>
      <c r="H26" s="103"/>
    </row>
    <row r="27" spans="1:8">
      <c r="A27" s="98" t="s">
        <v>106</v>
      </c>
      <c r="B27" s="99"/>
      <c r="C27" s="102" t="s">
        <v>121</v>
      </c>
      <c r="D27" s="17">
        <v>35.153537126594003</v>
      </c>
      <c r="E27" s="13">
        <v>145</v>
      </c>
      <c r="F27" s="13" t="s">
        <v>122</v>
      </c>
      <c r="G27" s="17">
        <v>0.24243818707996001</v>
      </c>
      <c r="H27" s="16"/>
    </row>
    <row r="28" spans="1:8">
      <c r="A28" s="104">
        <v>2</v>
      </c>
      <c r="B28" s="15" t="s">
        <v>116</v>
      </c>
      <c r="C28" s="102"/>
      <c r="D28" s="17">
        <v>0</v>
      </c>
      <c r="E28" s="13"/>
      <c r="F28" s="13"/>
      <c r="G28" s="13"/>
      <c r="H28" s="103" t="s">
        <v>42</v>
      </c>
    </row>
    <row r="29" spans="1:8">
      <c r="A29" s="102"/>
      <c r="B29" s="15" t="s">
        <v>117</v>
      </c>
      <c r="C29" s="102"/>
      <c r="D29" s="17">
        <v>0</v>
      </c>
      <c r="E29" s="13"/>
      <c r="F29" s="13"/>
      <c r="G29" s="13"/>
      <c r="H29" s="103"/>
    </row>
    <row r="30" spans="1:8">
      <c r="A30" s="102"/>
      <c r="B30" s="15" t="s">
        <v>118</v>
      </c>
      <c r="C30" s="102"/>
      <c r="D30" s="17">
        <v>0</v>
      </c>
      <c r="E30" s="13"/>
      <c r="F30" s="13"/>
      <c r="G30" s="13"/>
      <c r="H30" s="103"/>
    </row>
    <row r="31" spans="1:8">
      <c r="A31" s="102"/>
      <c r="B31" s="15" t="s">
        <v>119</v>
      </c>
      <c r="C31" s="102"/>
      <c r="D31" s="17">
        <v>35.153537126594003</v>
      </c>
      <c r="E31" s="13"/>
      <c r="F31" s="13"/>
      <c r="G31" s="13"/>
      <c r="H31" s="103"/>
    </row>
    <row r="32" spans="1:8" ht="24.6">
      <c r="A32" s="100" t="s">
        <v>101</v>
      </c>
      <c r="B32" s="97"/>
      <c r="C32" s="10"/>
      <c r="D32" s="12">
        <v>1158.9941733252001</v>
      </c>
      <c r="E32" s="13"/>
      <c r="F32" s="13"/>
      <c r="G32" s="13"/>
      <c r="H32" s="16"/>
    </row>
    <row r="33" spans="1:8">
      <c r="A33" s="102" t="s">
        <v>124</v>
      </c>
      <c r="B33" s="15" t="s">
        <v>116</v>
      </c>
      <c r="C33" s="10"/>
      <c r="D33" s="12">
        <v>0</v>
      </c>
      <c r="E33" s="13"/>
      <c r="F33" s="13"/>
      <c r="G33" s="13"/>
      <c r="H33" s="16"/>
    </row>
    <row r="34" spans="1:8">
      <c r="A34" s="102"/>
      <c r="B34" s="15" t="s">
        <v>117</v>
      </c>
      <c r="C34" s="10"/>
      <c r="D34" s="12">
        <v>0</v>
      </c>
      <c r="E34" s="13"/>
      <c r="F34" s="13"/>
      <c r="G34" s="13"/>
      <c r="H34" s="16"/>
    </row>
    <row r="35" spans="1:8">
      <c r="A35" s="102"/>
      <c r="B35" s="15" t="s">
        <v>118</v>
      </c>
      <c r="C35" s="10"/>
      <c r="D35" s="12">
        <v>0</v>
      </c>
      <c r="E35" s="13"/>
      <c r="F35" s="13"/>
      <c r="G35" s="13"/>
      <c r="H35" s="16"/>
    </row>
    <row r="36" spans="1:8">
      <c r="A36" s="102"/>
      <c r="B36" s="15" t="s">
        <v>119</v>
      </c>
      <c r="C36" s="10"/>
      <c r="D36" s="12">
        <v>1158.9941733252001</v>
      </c>
      <c r="E36" s="13"/>
      <c r="F36" s="13"/>
      <c r="G36" s="13"/>
      <c r="H36" s="16"/>
    </row>
    <row r="37" spans="1:8">
      <c r="A37" s="98" t="s">
        <v>101</v>
      </c>
      <c r="B37" s="99"/>
      <c r="C37" s="102" t="s">
        <v>41</v>
      </c>
      <c r="D37" s="17">
        <v>1158.9941733252001</v>
      </c>
      <c r="E37" s="13">
        <v>4.5999999999999996</v>
      </c>
      <c r="F37" s="13" t="s">
        <v>120</v>
      </c>
      <c r="G37" s="17">
        <v>251.95525507068999</v>
      </c>
      <c r="H37" s="16"/>
    </row>
    <row r="38" spans="1:8">
      <c r="A38" s="104">
        <v>1</v>
      </c>
      <c r="B38" s="15" t="s">
        <v>116</v>
      </c>
      <c r="C38" s="102"/>
      <c r="D38" s="17">
        <v>0</v>
      </c>
      <c r="E38" s="13"/>
      <c r="F38" s="13"/>
      <c r="G38" s="13"/>
      <c r="H38" s="103" t="s">
        <v>42</v>
      </c>
    </row>
    <row r="39" spans="1:8">
      <c r="A39" s="102"/>
      <c r="B39" s="15" t="s">
        <v>117</v>
      </c>
      <c r="C39" s="102"/>
      <c r="D39" s="17">
        <v>0</v>
      </c>
      <c r="E39" s="13"/>
      <c r="F39" s="13"/>
      <c r="G39" s="13"/>
      <c r="H39" s="103"/>
    </row>
    <row r="40" spans="1:8">
      <c r="A40" s="102"/>
      <c r="B40" s="15" t="s">
        <v>118</v>
      </c>
      <c r="C40" s="102"/>
      <c r="D40" s="17">
        <v>0</v>
      </c>
      <c r="E40" s="13"/>
      <c r="F40" s="13"/>
      <c r="G40" s="13"/>
      <c r="H40" s="103"/>
    </row>
    <row r="41" spans="1:8">
      <c r="A41" s="102"/>
      <c r="B41" s="15" t="s">
        <v>119</v>
      </c>
      <c r="C41" s="102"/>
      <c r="D41" s="17">
        <v>1158.9941733252001</v>
      </c>
      <c r="E41" s="13"/>
      <c r="F41" s="13"/>
      <c r="G41" s="13"/>
      <c r="H41" s="103"/>
    </row>
    <row r="42" spans="1:8">
      <c r="A42" s="18"/>
      <c r="C42" s="18"/>
      <c r="D42" s="7"/>
      <c r="E42" s="7"/>
      <c r="F42" s="7"/>
      <c r="G42" s="7"/>
      <c r="H42" s="19"/>
    </row>
    <row r="44" spans="1:8">
      <c r="A44" s="101" t="s">
        <v>125</v>
      </c>
      <c r="B44" s="101"/>
      <c r="C44" s="101"/>
      <c r="D44" s="101"/>
      <c r="E44" s="101"/>
      <c r="F44" s="101"/>
      <c r="G44" s="101"/>
      <c r="H44" s="101"/>
    </row>
    <row r="45" spans="1:8">
      <c r="A45" s="101" t="s">
        <v>126</v>
      </c>
      <c r="B45" s="101"/>
      <c r="C45" s="101"/>
      <c r="D45" s="101"/>
      <c r="E45" s="101"/>
      <c r="F45" s="101"/>
      <c r="G45" s="101"/>
      <c r="H45" s="101"/>
    </row>
  </sheetData>
  <mergeCells count="27">
    <mergeCell ref="C37:C41"/>
    <mergeCell ref="H9:H12"/>
    <mergeCell ref="H14:H17"/>
    <mergeCell ref="H23:H26"/>
    <mergeCell ref="H28:H31"/>
    <mergeCell ref="H38:H41"/>
    <mergeCell ref="A32:B32"/>
    <mergeCell ref="A37:B37"/>
    <mergeCell ref="A44:H44"/>
    <mergeCell ref="A45:H45"/>
    <mergeCell ref="A4:A7"/>
    <mergeCell ref="A9:A12"/>
    <mergeCell ref="A14:A17"/>
    <mergeCell ref="A18:A21"/>
    <mergeCell ref="A23:A26"/>
    <mergeCell ref="A28:A31"/>
    <mergeCell ref="A33:A36"/>
    <mergeCell ref="A38:A41"/>
    <mergeCell ref="C8:C12"/>
    <mergeCell ref="C13:C17"/>
    <mergeCell ref="C22:C26"/>
    <mergeCell ref="C27:C31"/>
    <mergeCell ref="A3:B3"/>
    <mergeCell ref="A8:B8"/>
    <mergeCell ref="A13:B13"/>
    <mergeCell ref="A22:B22"/>
    <mergeCell ref="A27:B27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I8"/>
  <sheetViews>
    <sheetView zoomScale="90" zoomScaleNormal="90" workbookViewId="0">
      <selection sqref="A1:XFD1048576"/>
    </sheetView>
  </sheetViews>
  <sheetFormatPr defaultColWidth="9.109375" defaultRowHeight="14.4"/>
  <cols>
    <col min="1" max="1" width="60.5546875" style="1" customWidth="1"/>
    <col min="2" max="3" width="13.88671875" style="1" customWidth="1"/>
    <col min="4" max="4" width="17.109375" style="1" customWidth="1"/>
    <col min="5" max="5" width="15" style="1" customWidth="1"/>
    <col min="6" max="6" width="31" style="1" customWidth="1"/>
    <col min="7" max="7" width="25.6640625" style="1" customWidth="1"/>
    <col min="8" max="8" width="35" style="1" customWidth="1"/>
    <col min="9" max="9" width="9.109375" style="1"/>
  </cols>
  <sheetData>
    <row r="1" spans="1:8">
      <c r="A1" s="105" t="s">
        <v>127</v>
      </c>
      <c r="B1" s="105"/>
      <c r="C1" s="105"/>
      <c r="D1" s="105"/>
      <c r="E1" s="105"/>
      <c r="F1" s="105"/>
      <c r="G1" s="105"/>
      <c r="H1" s="105"/>
    </row>
    <row r="3" spans="1:8" ht="44.25" customHeight="1">
      <c r="A3" s="2" t="s">
        <v>128</v>
      </c>
      <c r="B3" s="2" t="s">
        <v>129</v>
      </c>
      <c r="C3" s="2" t="s">
        <v>130</v>
      </c>
      <c r="D3" s="2" t="s">
        <v>131</v>
      </c>
      <c r="E3" s="2" t="s">
        <v>132</v>
      </c>
      <c r="F3" s="2" t="s">
        <v>133</v>
      </c>
      <c r="G3" s="2" t="s">
        <v>134</v>
      </c>
      <c r="H3" s="2" t="s">
        <v>135</v>
      </c>
    </row>
    <row r="4" spans="1:8" ht="39" hidden="1" customHeight="1">
      <c r="A4" s="3" t="s">
        <v>136</v>
      </c>
      <c r="B4" s="4" t="s">
        <v>122</v>
      </c>
      <c r="C4" s="5">
        <v>18.772773648156001</v>
      </c>
      <c r="D4" s="5">
        <v>25.632087662364999</v>
      </c>
      <c r="E4" s="4">
        <v>0.4</v>
      </c>
      <c r="F4" s="4"/>
      <c r="G4" s="5">
        <v>481.18537981527999</v>
      </c>
      <c r="H4" s="6"/>
    </row>
    <row r="5" spans="1:8" ht="39" hidden="1" customHeight="1">
      <c r="A5" s="3" t="s">
        <v>137</v>
      </c>
      <c r="B5" s="4" t="s">
        <v>122</v>
      </c>
      <c r="C5" s="5">
        <v>170.29587523685001</v>
      </c>
      <c r="D5" s="5">
        <v>19.447555803385999</v>
      </c>
      <c r="E5" s="4">
        <v>0.4</v>
      </c>
      <c r="F5" s="4"/>
      <c r="G5" s="5">
        <v>3311.838536755</v>
      </c>
      <c r="H5" s="6"/>
    </row>
    <row r="6" spans="1:8" ht="39" hidden="1" customHeight="1">
      <c r="A6" s="3" t="s">
        <v>138</v>
      </c>
      <c r="B6" s="4" t="s">
        <v>122</v>
      </c>
      <c r="C6" s="5">
        <v>15.420492639557001</v>
      </c>
      <c r="D6" s="5">
        <v>80.053876886355994</v>
      </c>
      <c r="E6" s="4">
        <v>0.4</v>
      </c>
      <c r="F6" s="4"/>
      <c r="G6" s="5">
        <v>1234.4702192939999</v>
      </c>
      <c r="H6" s="6"/>
    </row>
    <row r="7" spans="1:8" ht="39" customHeight="1">
      <c r="A7" s="3" t="s">
        <v>139</v>
      </c>
      <c r="B7" s="4" t="s">
        <v>120</v>
      </c>
      <c r="C7" s="5">
        <v>5.0773648156244997</v>
      </c>
      <c r="D7" s="5">
        <v>881.09974599531995</v>
      </c>
      <c r="E7" s="4">
        <v>0.4</v>
      </c>
      <c r="F7" s="3" t="s">
        <v>139</v>
      </c>
      <c r="G7" s="5">
        <v>4473.6648493723997</v>
      </c>
      <c r="H7" s="6" t="s">
        <v>140</v>
      </c>
    </row>
    <row r="8" spans="1:8" ht="39" hidden="1" customHeight="1">
      <c r="A8" s="3" t="s">
        <v>141</v>
      </c>
      <c r="B8" s="4" t="s">
        <v>122</v>
      </c>
      <c r="C8" s="5">
        <v>157.55720740416999</v>
      </c>
      <c r="D8" s="5">
        <v>19.225895489928</v>
      </c>
      <c r="E8" s="4">
        <v>0.4</v>
      </c>
      <c r="F8" s="4"/>
      <c r="G8" s="5">
        <v>3029.1784032374999</v>
      </c>
      <c r="H8" s="6"/>
    </row>
  </sheetData>
  <mergeCells count="1">
    <mergeCell ref="A1:H1"/>
  </mergeCells>
  <pageMargins left="0.19685039370078999" right="0.31496062992126" top="0.74803149606299002" bottom="0.74803149606299002" header="0.31496062992126" footer="0.31496062992126"/>
  <pageSetup paperSize="9" scale="8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Сводка затрат</vt:lpstr>
      <vt:lpstr>ССР</vt:lpstr>
      <vt:lpstr>ОСР 107-02-01</vt:lpstr>
      <vt:lpstr>ОСР 107-07-01</vt:lpstr>
      <vt:lpstr>ОСР 12-01</vt:lpstr>
      <vt:lpstr>ОСР 107-02-01(1)</vt:lpstr>
      <vt:lpstr>ОСР 107-07-01(1)</vt:lpstr>
      <vt:lpstr>Источники ЦИ</vt:lpstr>
      <vt:lpstr>Цена МАТ и ОБ по ТКП</vt:lpstr>
    </vt:vector>
  </TitlesOfParts>
  <Company>Hydroproject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2021-08-10T06:39:00Z</dcterms:created>
  <dcterms:modified xsi:type="dcterms:W3CDTF">2025-11-17T06:34:39Z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5CD626F7AA8648E0A248C367CB9A4DEC_12</vt:lpwstr>
  </property>
  <property fmtid="{D5CDD505-2E9C-101B-9397-08002B2CF9AE}" pid="3" name="KSOProductBuildVer">
    <vt:lpwstr>1049-12.2.0.23131</vt:lpwstr>
  </property>
</Properties>
</file>